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ndero\Google Drive\SiteWeb\commentprogresser\fichiers\statistiques\statistiquedescriptive\univarie\quantitative\"/>
    </mc:Choice>
  </mc:AlternateContent>
  <xr:revisionPtr revIDLastSave="0" documentId="13_ncr:1_{E3CC3FC8-3747-4CA2-BEE0-0F8DCD7BC1BE}" xr6:coauthVersionLast="45" xr6:coauthVersionMax="45" xr10:uidLastSave="{00000000-0000-0000-0000-000000000000}"/>
  <bookViews>
    <workbookView xWindow="43080" yWindow="-120" windowWidth="38640" windowHeight="15840" xr2:uid="{00000000-000D-0000-FFFF-FFFF00000000}"/>
  </bookViews>
  <sheets>
    <sheet name="Feuil1" sheetId="2" r:id="rId1"/>
    <sheet name="Feuil2" sheetId="3" r:id="rId2"/>
  </sheets>
  <definedNames>
    <definedName name="fe">#REF!</definedName>
    <definedName name="ho">#REF!</definedName>
  </definedNames>
  <calcPr calcId="191029"/>
</workbook>
</file>

<file path=xl/calcChain.xml><?xml version="1.0" encoding="utf-8"?>
<calcChain xmlns="http://schemas.openxmlformats.org/spreadsheetml/2006/main">
  <c r="E5" i="2" l="1"/>
  <c r="P5" i="2" l="1" a="1"/>
  <c r="P5" i="2" s="1"/>
  <c r="P23" i="2" l="1"/>
  <c r="P15" i="2"/>
  <c r="P7" i="2"/>
  <c r="P20" i="2"/>
  <c r="P12" i="2"/>
  <c r="P18" i="2"/>
  <c r="P17" i="2"/>
  <c r="P9" i="2"/>
  <c r="P22" i="2"/>
  <c r="P14" i="2"/>
  <c r="P6" i="2"/>
  <c r="P10" i="2"/>
  <c r="P24" i="2"/>
  <c r="P19" i="2"/>
  <c r="P11" i="2"/>
  <c r="P16" i="2"/>
  <c r="P8" i="2"/>
  <c r="P21" i="2"/>
  <c r="P13" i="2"/>
  <c r="P25" i="2" l="1"/>
  <c r="Q5" i="2" s="1"/>
  <c r="Q12" i="2" l="1"/>
  <c r="Q24" i="2"/>
  <c r="Q16" i="2"/>
  <c r="Q8" i="2"/>
  <c r="Q14" i="2"/>
  <c r="Q15" i="2"/>
  <c r="Q6" i="2"/>
  <c r="Q17" i="2"/>
  <c r="Q19" i="2"/>
  <c r="Q11" i="2"/>
  <c r="Q22" i="2"/>
  <c r="Q21" i="2"/>
  <c r="Q13" i="2"/>
  <c r="Q20" i="2"/>
  <c r="Q10" i="2"/>
  <c r="R5" i="2"/>
  <c r="R6" i="2" s="1"/>
  <c r="Q18" i="2"/>
  <c r="Q23" i="2"/>
  <c r="Q9" i="2"/>
  <c r="Q7" i="2"/>
  <c r="Q25" i="2" l="1"/>
  <c r="R7" i="2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E25" i="2" l="1"/>
  <c r="E24" i="2"/>
  <c r="I55" i="2"/>
  <c r="E8" i="2"/>
  <c r="E11" i="2"/>
  <c r="E10" i="2"/>
  <c r="E9" i="2"/>
  <c r="E7" i="2"/>
  <c r="E6" i="2"/>
  <c r="E16" i="2"/>
  <c r="E15" i="2"/>
  <c r="E22" i="2" l="1"/>
  <c r="E23" i="2"/>
  <c r="E14" i="2"/>
  <c r="J38" i="2" s="1"/>
  <c r="J5" i="2"/>
  <c r="K5" i="2" s="1"/>
  <c r="J50" i="2"/>
  <c r="J22" i="2"/>
  <c r="J36" i="2"/>
  <c r="J39" i="2" l="1"/>
  <c r="J11" i="2"/>
  <c r="K11" i="2" s="1"/>
  <c r="J15" i="2"/>
  <c r="L15" i="2" s="1"/>
  <c r="J27" i="2"/>
  <c r="L27" i="2" s="1"/>
  <c r="J35" i="2"/>
  <c r="L35" i="2" s="1"/>
  <c r="J43" i="2"/>
  <c r="L43" i="2" s="1"/>
  <c r="J12" i="2"/>
  <c r="L12" i="2" s="1"/>
  <c r="J32" i="2"/>
  <c r="L32" i="2" s="1"/>
  <c r="J31" i="2"/>
  <c r="K31" i="2" s="1"/>
  <c r="J9" i="2"/>
  <c r="K9" i="2" s="1"/>
  <c r="J13" i="2"/>
  <c r="L13" i="2" s="1"/>
  <c r="J17" i="2"/>
  <c r="L17" i="2" s="1"/>
  <c r="J21" i="2"/>
  <c r="K21" i="2" s="1"/>
  <c r="J25" i="2"/>
  <c r="K25" i="2" s="1"/>
  <c r="J24" i="2"/>
  <c r="K24" i="2" s="1"/>
  <c r="J28" i="2"/>
  <c r="L28" i="2" s="1"/>
  <c r="J49" i="2"/>
  <c r="L49" i="2" s="1"/>
  <c r="J53" i="2"/>
  <c r="L53" i="2" s="1"/>
  <c r="J18" i="2"/>
  <c r="K18" i="2" s="1"/>
  <c r="L38" i="2"/>
  <c r="K38" i="2"/>
  <c r="L50" i="2"/>
  <c r="K50" i="2"/>
  <c r="L11" i="2"/>
  <c r="L22" i="2"/>
  <c r="K22" i="2"/>
  <c r="J26" i="2"/>
  <c r="J47" i="2"/>
  <c r="L36" i="2"/>
  <c r="K36" i="2"/>
  <c r="J40" i="2"/>
  <c r="J37" i="2"/>
  <c r="J30" i="2"/>
  <c r="J51" i="2"/>
  <c r="J44" i="2"/>
  <c r="J41" i="2"/>
  <c r="J34" i="2"/>
  <c r="L39" i="2"/>
  <c r="K39" i="2"/>
  <c r="J8" i="2"/>
  <c r="J54" i="2"/>
  <c r="J45" i="2"/>
  <c r="J7" i="2"/>
  <c r="J6" i="2"/>
  <c r="J19" i="2"/>
  <c r="J16" i="2"/>
  <c r="J48" i="2"/>
  <c r="J29" i="2"/>
  <c r="J10" i="2"/>
  <c r="J42" i="2"/>
  <c r="E26" i="2"/>
  <c r="J23" i="2"/>
  <c r="J20" i="2"/>
  <c r="J52" i="2"/>
  <c r="J33" i="2"/>
  <c r="J14" i="2"/>
  <c r="J46" i="2"/>
  <c r="L5" i="2"/>
  <c r="K15" i="2" l="1"/>
  <c r="K35" i="2"/>
  <c r="K27" i="2"/>
  <c r="K12" i="2"/>
  <c r="L31" i="2"/>
  <c r="K32" i="2"/>
  <c r="K43" i="2"/>
  <c r="K49" i="2"/>
  <c r="L18" i="2"/>
  <c r="K17" i="2"/>
  <c r="L24" i="2"/>
  <c r="L21" i="2"/>
  <c r="L9" i="2"/>
  <c r="K13" i="2"/>
  <c r="K28" i="2"/>
  <c r="L25" i="2"/>
  <c r="K53" i="2"/>
  <c r="L33" i="2"/>
  <c r="K33" i="2"/>
  <c r="L47" i="2"/>
  <c r="K47" i="2"/>
  <c r="L19" i="2"/>
  <c r="K19" i="2"/>
  <c r="L37" i="2"/>
  <c r="K37" i="2"/>
  <c r="L48" i="2"/>
  <c r="K48" i="2"/>
  <c r="L41" i="2"/>
  <c r="K41" i="2"/>
  <c r="L52" i="2"/>
  <c r="K52" i="2"/>
  <c r="L16" i="2"/>
  <c r="K16" i="2"/>
  <c r="L44" i="2"/>
  <c r="K44" i="2"/>
  <c r="L26" i="2"/>
  <c r="K26" i="2"/>
  <c r="L51" i="2"/>
  <c r="K51" i="2"/>
  <c r="L6" i="2"/>
  <c r="K6" i="2"/>
  <c r="L30" i="2"/>
  <c r="K30" i="2"/>
  <c r="L7" i="2"/>
  <c r="K7" i="2"/>
  <c r="J55" i="2"/>
  <c r="L42" i="2"/>
  <c r="K42" i="2"/>
  <c r="L45" i="2"/>
  <c r="K45" i="2"/>
  <c r="L40" i="2"/>
  <c r="K40" i="2"/>
  <c r="L46" i="2"/>
  <c r="K46" i="2"/>
  <c r="L10" i="2"/>
  <c r="K10" i="2"/>
  <c r="L54" i="2"/>
  <c r="K54" i="2"/>
  <c r="L20" i="2"/>
  <c r="K20" i="2"/>
  <c r="L23" i="2"/>
  <c r="K23" i="2"/>
  <c r="L14" i="2"/>
  <c r="K14" i="2"/>
  <c r="L29" i="2"/>
  <c r="K29" i="2"/>
  <c r="L8" i="2"/>
  <c r="K8" i="2"/>
  <c r="L34" i="2"/>
  <c r="K34" i="2"/>
  <c r="M5" i="2"/>
  <c r="L55" i="2" l="1"/>
  <c r="L56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K55" i="2"/>
  <c r="K56" i="2" s="1"/>
</calcChain>
</file>

<file path=xl/sharedStrings.xml><?xml version="1.0" encoding="utf-8"?>
<sst xmlns="http://schemas.openxmlformats.org/spreadsheetml/2006/main" count="50" uniqueCount="40">
  <si>
    <t>Total</t>
  </si>
  <si>
    <t>Note</t>
  </si>
  <si>
    <t>Fréquence absolue</t>
  </si>
  <si>
    <t>Fréquence relative</t>
  </si>
  <si>
    <t>Fréquence cumulée</t>
  </si>
  <si>
    <t>n</t>
  </si>
  <si>
    <t>%</t>
  </si>
  <si>
    <t>xi</t>
  </si>
  <si>
    <t>Colonne 1</t>
  </si>
  <si>
    <t>Colonne 2</t>
  </si>
  <si>
    <t>Colonne 3</t>
  </si>
  <si>
    <t>Colonne 4</t>
  </si>
  <si>
    <t>Moyenne</t>
  </si>
  <si>
    <t xml:space="preserve">Nombre de valeurs </t>
  </si>
  <si>
    <t>Paramètres</t>
  </si>
  <si>
    <t>Paramètres de position</t>
  </si>
  <si>
    <t>Médiane</t>
  </si>
  <si>
    <t>Mode</t>
  </si>
  <si>
    <t>Somme des valeurs</t>
  </si>
  <si>
    <t>Quartile 50%</t>
  </si>
  <si>
    <t>Minimum</t>
  </si>
  <si>
    <t>Maximum</t>
  </si>
  <si>
    <t>Paramètres de dispersion</t>
  </si>
  <si>
    <t>Etendue</t>
  </si>
  <si>
    <t>Quartile 25% : Q1</t>
  </si>
  <si>
    <t>Quartile 75% : Q3</t>
  </si>
  <si>
    <t>IQR</t>
  </si>
  <si>
    <t>Variance</t>
  </si>
  <si>
    <t>Ecart à la moyenne</t>
  </si>
  <si>
    <t>x</t>
  </si>
  <si>
    <t>x-m</t>
  </si>
  <si>
    <t>(x-m)^2</t>
  </si>
  <si>
    <t>Carré des écarts</t>
  </si>
  <si>
    <t>Ecart type</t>
  </si>
  <si>
    <t>Coefficient de variation</t>
  </si>
  <si>
    <r>
      <rPr>
        <sz val="11"/>
        <color theme="1"/>
        <rFont val="Calibri"/>
        <family val="2"/>
      </rPr>
      <t>│</t>
    </r>
    <r>
      <rPr>
        <sz val="11"/>
        <color theme="1"/>
        <rFont val="Calibri"/>
        <family val="2"/>
        <scheme val="minor"/>
      </rPr>
      <t>x-m│</t>
    </r>
  </si>
  <si>
    <t>Valeur absolue des écarts à la moyenne</t>
  </si>
  <si>
    <t>Colonne 5</t>
  </si>
  <si>
    <t>Notes aprés tri</t>
  </si>
  <si>
    <t>Notes avant 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</si>
</sst>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2571A5"/>
        <bgColor indexed="64"/>
      </patternFill>
    </fill>
    <fill>
      <patternFill patternType="solid">
        <fgColor rgb="FF95C6E7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3" fillId="21" borderId="3" applyNumberFormat="0" applyFont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</cellStyleXfs>
  <cellXfs count="38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9" fontId="21" fillId="0" borderId="0" xfId="1" applyFont="1" applyAlignment="1">
      <alignment horizontal="center" wrapText="1"/>
    </xf>
    <xf numFmtId="9" fontId="21" fillId="0" borderId="0" xfId="0" applyNumberFormat="1" applyFont="1" applyAlignment="1">
      <alignment horizontal="center" wrapText="1"/>
    </xf>
    <xf numFmtId="0" fontId="23" fillId="0" borderId="0" xfId="0" applyFont="1"/>
    <xf numFmtId="0" fontId="21" fillId="0" borderId="0" xfId="0" applyFont="1" applyAlignment="1">
      <alignment horizontal="right"/>
    </xf>
    <xf numFmtId="0" fontId="21" fillId="24" borderId="0" xfId="0" applyFont="1" applyFill="1" applyAlignment="1">
      <alignment horizontal="center"/>
    </xf>
    <xf numFmtId="0" fontId="0" fillId="25" borderId="0" xfId="0" applyFill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25" borderId="0" xfId="0" applyFill="1" applyAlignment="1">
      <alignment horizontal="center" wrapText="1"/>
    </xf>
    <xf numFmtId="0" fontId="21" fillId="25" borderId="0" xfId="0" applyFont="1" applyFill="1" applyAlignment="1">
      <alignment horizontal="center" vertical="center"/>
    </xf>
    <xf numFmtId="164" fontId="21" fillId="25" borderId="0" xfId="0" applyNumberFormat="1" applyFont="1" applyFill="1" applyAlignment="1">
      <alignment horizontal="center" vertical="center" wrapText="1"/>
    </xf>
    <xf numFmtId="0" fontId="21" fillId="25" borderId="0" xfId="0" applyFont="1" applyFill="1" applyAlignment="1">
      <alignment horizontal="center" vertical="center" wrapText="1"/>
    </xf>
    <xf numFmtId="0" fontId="24" fillId="26" borderId="0" xfId="0" applyFont="1" applyFill="1" applyAlignment="1">
      <alignment horizontal="center" vertical="center"/>
    </xf>
    <xf numFmtId="164" fontId="24" fillId="26" borderId="0" xfId="0" applyNumberFormat="1" applyFont="1" applyFill="1" applyAlignment="1">
      <alignment horizontal="center" vertical="center" wrapText="1"/>
    </xf>
    <xf numFmtId="164" fontId="24" fillId="26" borderId="0" xfId="0" applyNumberFormat="1" applyFont="1" applyFill="1" applyAlignment="1">
      <alignment horizontal="center" vertical="center"/>
    </xf>
    <xf numFmtId="0" fontId="2" fillId="26" borderId="0" xfId="0" applyFont="1" applyFill="1"/>
    <xf numFmtId="0" fontId="2" fillId="26" borderId="0" xfId="0" applyFont="1" applyFill="1" applyAlignment="1">
      <alignment horizontal="center" wrapText="1"/>
    </xf>
    <xf numFmtId="2" fontId="24" fillId="26" borderId="0" xfId="0" applyNumberFormat="1" applyFont="1" applyFill="1" applyAlignment="1">
      <alignment horizontal="center" vertical="center" wrapText="1"/>
    </xf>
    <xf numFmtId="2" fontId="2" fillId="26" borderId="0" xfId="0" applyNumberFormat="1" applyFont="1" applyFill="1" applyAlignment="1">
      <alignment horizontal="center" wrapText="1"/>
    </xf>
    <xf numFmtId="0" fontId="27" fillId="27" borderId="0" xfId="0" applyFont="1" applyFill="1"/>
    <xf numFmtId="0" fontId="26" fillId="27" borderId="0" xfId="0" applyFont="1" applyFill="1" applyAlignment="1">
      <alignment horizontal="center" vertical="center" wrapText="1"/>
    </xf>
    <xf numFmtId="0" fontId="28" fillId="28" borderId="0" xfId="0" applyFont="1" applyFill="1"/>
    <xf numFmtId="0" fontId="29" fillId="29" borderId="0" xfId="0" applyFont="1" applyFill="1" applyAlignment="1">
      <alignment horizontal="center"/>
    </xf>
    <xf numFmtId="0" fontId="29" fillId="29" borderId="0" xfId="0" applyFont="1" applyFill="1" applyAlignment="1">
      <alignment horizontal="center" vertical="center"/>
    </xf>
    <xf numFmtId="0" fontId="21" fillId="30" borderId="0" xfId="0" applyFont="1" applyFill="1" applyAlignment="1">
      <alignment horizontal="center" wrapText="1"/>
    </xf>
    <xf numFmtId="0" fontId="21" fillId="31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1" fillId="32" borderId="0" xfId="0" applyFont="1" applyFill="1" applyAlignment="1">
      <alignment horizontal="center"/>
    </xf>
    <xf numFmtId="0" fontId="21" fillId="30" borderId="0" xfId="0" applyFont="1" applyFill="1" applyAlignment="1">
      <alignment horizontal="center"/>
    </xf>
  </cellXfs>
  <cellStyles count="44">
    <cellStyle name="20 % - Accent1 2" xfId="3" xr:uid="{00000000-0005-0000-0000-000000000000}"/>
    <cellStyle name="20 % - Accent2 2" xfId="4" xr:uid="{00000000-0005-0000-0000-000001000000}"/>
    <cellStyle name="20 % - Accent3 2" xfId="5" xr:uid="{00000000-0005-0000-0000-000002000000}"/>
    <cellStyle name="20 % - Accent4 2" xfId="6" xr:uid="{00000000-0005-0000-0000-000003000000}"/>
    <cellStyle name="20 % - Accent5 2" xfId="7" xr:uid="{00000000-0005-0000-0000-000004000000}"/>
    <cellStyle name="20 % - Accent6 2" xfId="8" xr:uid="{00000000-0005-0000-0000-000005000000}"/>
    <cellStyle name="40 % - Accent1 2" xfId="9" xr:uid="{00000000-0005-0000-0000-000006000000}"/>
    <cellStyle name="40 % - Accent2 2" xfId="10" xr:uid="{00000000-0005-0000-0000-000007000000}"/>
    <cellStyle name="40 % - Accent3 2" xfId="11" xr:uid="{00000000-0005-0000-0000-000008000000}"/>
    <cellStyle name="40 % - Accent4 2" xfId="12" xr:uid="{00000000-0005-0000-0000-000009000000}"/>
    <cellStyle name="40 % - Accent5 2" xfId="13" xr:uid="{00000000-0005-0000-0000-00000A000000}"/>
    <cellStyle name="40 % - Accent6 2" xfId="14" xr:uid="{00000000-0005-0000-0000-00000B000000}"/>
    <cellStyle name="60 % - Accent1 2" xfId="15" xr:uid="{00000000-0005-0000-0000-00000C000000}"/>
    <cellStyle name="60 % - Accent2 2" xfId="16" xr:uid="{00000000-0005-0000-0000-00000D000000}"/>
    <cellStyle name="60 % - Accent3 2" xfId="17" xr:uid="{00000000-0005-0000-0000-00000E000000}"/>
    <cellStyle name="60 % - Accent4 2" xfId="18" xr:uid="{00000000-0005-0000-0000-00000F000000}"/>
    <cellStyle name="60 % - Accent5 2" xfId="19" xr:uid="{00000000-0005-0000-0000-000010000000}"/>
    <cellStyle name="60 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vertissement 2" xfId="27" xr:uid="{00000000-0005-0000-0000-000018000000}"/>
    <cellStyle name="Calcul 2" xfId="28" xr:uid="{00000000-0005-0000-0000-000019000000}"/>
    <cellStyle name="Cellule liée 2" xfId="29" xr:uid="{00000000-0005-0000-0000-00001A000000}"/>
    <cellStyle name="Commentaire 2" xfId="30" xr:uid="{00000000-0005-0000-0000-00001B000000}"/>
    <cellStyle name="Entrée 2" xfId="31" xr:uid="{00000000-0005-0000-0000-00001C000000}"/>
    <cellStyle name="Insatisfaisant 2" xfId="32" xr:uid="{00000000-0005-0000-0000-00001D000000}"/>
    <cellStyle name="Neutre 2" xfId="33" xr:uid="{00000000-0005-0000-0000-00001E000000}"/>
    <cellStyle name="Normal" xfId="0" builtinId="0"/>
    <cellStyle name="Normal 2" xfId="2" xr:uid="{00000000-0005-0000-0000-000020000000}"/>
    <cellStyle name="Pourcentage" xfId="1" builtinId="5"/>
    <cellStyle name="Satisfaisant 2" xfId="34" xr:uid="{00000000-0005-0000-0000-000022000000}"/>
    <cellStyle name="Sortie 2" xfId="35" xr:uid="{00000000-0005-0000-0000-000023000000}"/>
    <cellStyle name="Texte explicatif 2" xfId="36" xr:uid="{00000000-0005-0000-0000-000024000000}"/>
    <cellStyle name="Titre 2" xfId="37" xr:uid="{00000000-0005-0000-0000-000025000000}"/>
    <cellStyle name="Titre 1 2" xfId="38" xr:uid="{00000000-0005-0000-0000-000026000000}"/>
    <cellStyle name="Titre 2 2" xfId="39" xr:uid="{00000000-0005-0000-0000-000027000000}"/>
    <cellStyle name="Titre 3 2" xfId="40" xr:uid="{00000000-0005-0000-0000-000028000000}"/>
    <cellStyle name="Titre 4 2" xfId="41" xr:uid="{00000000-0005-0000-0000-000029000000}"/>
    <cellStyle name="Total 2" xfId="42" xr:uid="{00000000-0005-0000-0000-00002A000000}"/>
    <cellStyle name="Vérification 2" xfId="43" xr:uid="{00000000-0005-0000-0000-00002B000000}"/>
  </cellStyles>
  <dxfs count="17">
    <dxf>
      <fill>
        <patternFill patternType="none">
          <bgColor auto="1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1"/>
      </font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/>
      </border>
    </dxf>
    <dxf>
      <border>
        <top/>
      </border>
    </dxf>
    <dxf>
      <font>
        <b/>
        <color theme="1"/>
      </font>
    </dxf>
    <dxf>
      <font>
        <b/>
        <color theme="1"/>
      </font>
      <fill>
        <patternFill>
          <bgColor theme="6" tint="0.59996337778862885"/>
        </patternFill>
      </fill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2" defaultTableStyle="TableStyleMedium9" defaultPivotStyle="PivotStyleLight16">
    <tableStyle name="montableau" pivot="0" count="9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  <tableStyleElement type="secondColumnStripe" dxfId="8"/>
    </tableStyle>
    <tableStyle name="Montableaurésumé" pivot="0" count="8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  <tableStyleElement type="firstHeaderCell" dxfId="0"/>
    </tableStyle>
  </tableStyles>
  <colors>
    <mruColors>
      <color rgb="FF2571A5"/>
      <color rgb="FFD9EBF7"/>
      <color rgb="FF95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9387277165674"/>
          <c:y val="5.6435067372908827E-2"/>
          <c:w val="0.85685139696531598"/>
          <c:h val="0.556987802993977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Feuil1!$P$4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Feuil1!$P$5:$P$24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5-4250-811B-AEB27D959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94656"/>
        <c:axId val="262468096"/>
      </c:barChart>
      <c:catAx>
        <c:axId val="34829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62468096"/>
        <c:crosses val="autoZero"/>
        <c:auto val="1"/>
        <c:lblAlgn val="ctr"/>
        <c:lblOffset val="100"/>
        <c:noMultiLvlLbl val="0"/>
      </c:catAx>
      <c:valAx>
        <c:axId val="26246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4829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81827848513458E-2"/>
          <c:y val="5.6435067372908827E-2"/>
          <c:w val="0.8887335823895699"/>
          <c:h val="0.600678953993432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Feuil1!$P$4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rgbClr val="2571A5"/>
            </a:solidFill>
          </c:spPr>
          <c:invertIfNegative val="0"/>
          <c:val>
            <c:numRef>
              <c:f>Feuil1!$P$5:$P$24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4-49ED-B712-5F64D142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3120"/>
        <c:axId val="262470400"/>
      </c:barChart>
      <c:catAx>
        <c:axId val="8133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>
                    <a:lumMod val="75000"/>
                  </a:schemeClr>
                </a:solidFill>
              </a:defRPr>
            </a:pPr>
            <a:endParaRPr lang="fr-FR"/>
          </a:p>
        </c:txPr>
        <c:crossAx val="262470400"/>
        <c:crosses val="autoZero"/>
        <c:auto val="1"/>
        <c:lblAlgn val="ctr"/>
        <c:lblOffset val="100"/>
        <c:noMultiLvlLbl val="0"/>
      </c:catAx>
      <c:valAx>
        <c:axId val="26247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13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81827848513458E-2"/>
          <c:y val="5.6435067372908827E-2"/>
          <c:w val="0.8887335823895699"/>
          <c:h val="0.600678953993432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Feuil1!$P$4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rgbClr val="2571A5"/>
            </a:solidFill>
          </c:spPr>
          <c:invertIfNegative val="0"/>
          <c:val>
            <c:numRef>
              <c:f>Feuil1!$P$5:$P$24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8-42F8-97E5-7674922A9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3120"/>
        <c:axId val="262470400"/>
      </c:barChart>
      <c:catAx>
        <c:axId val="8133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>
                    <a:lumMod val="75000"/>
                  </a:schemeClr>
                </a:solidFill>
              </a:defRPr>
            </a:pPr>
            <a:endParaRPr lang="fr-FR"/>
          </a:p>
        </c:txPr>
        <c:crossAx val="262470400"/>
        <c:crosses val="autoZero"/>
        <c:auto val="1"/>
        <c:lblAlgn val="ctr"/>
        <c:lblOffset val="100"/>
        <c:noMultiLvlLbl val="0"/>
      </c:catAx>
      <c:valAx>
        <c:axId val="26247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13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2516857330624E-2"/>
          <c:y val="0.27507490570936105"/>
          <c:w val="0.8887335823895699"/>
          <c:h val="0.600678953993432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Feuil1!$P$4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rgbClr val="2571A5"/>
            </a:solidFill>
            <a:ln>
              <a:noFill/>
            </a:ln>
          </c:spPr>
          <c:invertIfNegative val="0"/>
          <c:val>
            <c:numRef>
              <c:f>Feuil1!$P$5:$P$24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0-429B-9BEC-BF1A8744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3120"/>
        <c:axId val="262470400"/>
      </c:barChart>
      <c:catAx>
        <c:axId val="8133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262470400"/>
        <c:crosses val="autoZero"/>
        <c:auto val="1"/>
        <c:lblAlgn val="ctr"/>
        <c:lblOffset val="100"/>
        <c:noMultiLvlLbl val="0"/>
      </c:catAx>
      <c:valAx>
        <c:axId val="26247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13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15137</xdr:colOff>
      <xdr:row>0</xdr:row>
      <xdr:rowOff>685804</xdr:rowOff>
    </xdr:from>
    <xdr:to>
      <xdr:col>17</xdr:col>
      <xdr:colOff>714375</xdr:colOff>
      <xdr:row>1</xdr:row>
      <xdr:rowOff>85725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879358" y="-749667"/>
          <a:ext cx="171446" cy="3042388"/>
        </a:xfrm>
        <a:prstGeom prst="leftBrac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74004</xdr:colOff>
      <xdr:row>0</xdr:row>
      <xdr:rowOff>842596</xdr:rowOff>
    </xdr:from>
    <xdr:to>
      <xdr:col>2</xdr:col>
      <xdr:colOff>343254</xdr:colOff>
      <xdr:row>1</xdr:row>
      <xdr:rowOff>73375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004" y="842596"/>
          <a:ext cx="936000" cy="4323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latin typeface="Calibri" pitchFamily="34" charset="0"/>
              <a:ea typeface="Adobe Heiti Std R" pitchFamily="34" charset="-128"/>
            </a:rPr>
            <a:t>Tableau de données</a:t>
          </a:r>
        </a:p>
      </xdr:txBody>
    </xdr:sp>
    <xdr:clientData/>
  </xdr:twoCellAnchor>
  <xdr:twoCellAnchor>
    <xdr:from>
      <xdr:col>0</xdr:col>
      <xdr:colOff>214804</xdr:colOff>
      <xdr:row>1</xdr:row>
      <xdr:rowOff>141412</xdr:rowOff>
    </xdr:from>
    <xdr:to>
      <xdr:col>2</xdr:col>
      <xdr:colOff>131153</xdr:colOff>
      <xdr:row>2</xdr:row>
      <xdr:rowOff>27112</xdr:rowOff>
    </xdr:to>
    <xdr:sp macro="" textlink="">
      <xdr:nvSpPr>
        <xdr:cNvPr id="4" name="Accolade ouvran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468254" y="657289"/>
          <a:ext cx="76200" cy="583099"/>
        </a:xfrm>
        <a:prstGeom prst="lef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151702</xdr:colOff>
      <xdr:row>0</xdr:row>
      <xdr:rowOff>51707</xdr:rowOff>
    </xdr:from>
    <xdr:to>
      <xdr:col>16</xdr:col>
      <xdr:colOff>617317</xdr:colOff>
      <xdr:row>0</xdr:row>
      <xdr:rowOff>591707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45188" y="51707"/>
          <a:ext cx="1260272" cy="5400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fr-FR" sz="1100" b="1">
              <a:latin typeface="Calibri" pitchFamily="34" charset="0"/>
              <a:ea typeface="Adobe Heiti Std R" pitchFamily="34" charset="-128"/>
            </a:rPr>
            <a:t>Tableau de fréquences</a:t>
          </a:r>
        </a:p>
      </xdr:txBody>
    </xdr:sp>
    <xdr:clientData/>
  </xdr:twoCellAnchor>
  <xdr:twoCellAnchor>
    <xdr:from>
      <xdr:col>3</xdr:col>
      <xdr:colOff>328160</xdr:colOff>
      <xdr:row>0</xdr:row>
      <xdr:rowOff>842452</xdr:rowOff>
    </xdr:from>
    <xdr:to>
      <xdr:col>4</xdr:col>
      <xdr:colOff>499860</xdr:colOff>
      <xdr:row>1</xdr:row>
      <xdr:rowOff>55000</xdr:rowOff>
    </xdr:to>
    <xdr:sp macro="" textlink="">
      <xdr:nvSpPr>
        <xdr:cNvPr id="7" name="Rectangle à coins arrondi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07795" y="842452"/>
          <a:ext cx="1270738" cy="414163"/>
        </a:xfrm>
        <a:prstGeom prst="roundRect">
          <a:avLst/>
        </a:prstGeom>
        <a:solidFill>
          <a:srgbClr val="2571A5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fr-FR" sz="1100" b="1">
              <a:solidFill>
                <a:schemeClr val="bg1"/>
              </a:solidFill>
              <a:latin typeface="Calibri" pitchFamily="34" charset="0"/>
              <a:ea typeface="Adobe Heiti Std R" pitchFamily="34" charset="-128"/>
            </a:rPr>
            <a:t>Paramètres statistiques</a:t>
          </a:r>
        </a:p>
      </xdr:txBody>
    </xdr:sp>
    <xdr:clientData/>
  </xdr:twoCellAnchor>
  <xdr:oneCellAnchor>
    <xdr:from>
      <xdr:col>5</xdr:col>
      <xdr:colOff>138074</xdr:colOff>
      <xdr:row>2</xdr:row>
      <xdr:rowOff>384750</xdr:rowOff>
    </xdr:from>
    <xdr:ext cx="1285143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3687172" y="1995718"/>
              <a:ext cx="1285143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/>
                      </a:rPr>
                      <m:t>𝑚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r-FR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fr-FR" sz="1100" b="0" i="1">
                                <a:latin typeface="Cambria Math"/>
                                <a:ea typeface="Cambria Math"/>
                              </a:rPr>
                              <m:t>𝑥</m:t>
                            </m:r>
                          </m:e>
                        </m:nary>
                      </m:num>
                      <m:den>
                        <m:r>
                          <a:rPr lang="fr-FR" sz="1100" b="0" i="1">
                            <a:latin typeface="Cambria Math"/>
                            <a:ea typeface="Cambria Math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3687172" y="1995718"/>
              <a:ext cx="1285143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FR" sz="1100" b="0" i="0">
                  <a:latin typeface="Cambria Math"/>
                </a:rPr>
                <a:t>𝑚</a:t>
              </a:r>
              <a:r>
                <a:rPr lang="fr-FR" sz="1100" b="0" i="0">
                  <a:latin typeface="Cambria Math"/>
                  <a:ea typeface="Cambria Math"/>
                </a:rPr>
                <a:t>=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(∑▒</a:t>
              </a:r>
              <a:r>
                <a:rPr lang="fr-FR" sz="1100" b="0" i="0">
                  <a:latin typeface="Cambria Math"/>
                  <a:ea typeface="Cambria Math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)/</a:t>
              </a:r>
              <a:r>
                <a:rPr lang="fr-FR" sz="1100" b="0" i="0">
                  <a:latin typeface="Cambria Math"/>
                  <a:ea typeface="Cambria Math"/>
                </a:rPr>
                <a:t>𝑁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5</xdr:col>
      <xdr:colOff>137117</xdr:colOff>
      <xdr:row>4</xdr:row>
      <xdr:rowOff>135339</xdr:rowOff>
    </xdr:from>
    <xdr:ext cx="1285143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ZoneText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3544346" y="2345139"/>
              <a:ext cx="1285143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/>
                      </a:rPr>
                      <m:t>𝑚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/>
                            <a:ea typeface="Cambria Math"/>
                          </a:rPr>
                          <m:t>556</m:t>
                        </m:r>
                      </m:num>
                      <m:den>
                        <m:r>
                          <a:rPr lang="fr-FR" sz="1100" b="0" i="1">
                            <a:latin typeface="Cambria Math"/>
                            <a:ea typeface="Cambria Math"/>
                          </a:rPr>
                          <m:t>50</m:t>
                        </m:r>
                      </m:den>
                    </m:f>
                  </m:oMath>
                </m:oMathPara>
              </a14:m>
              <a:endParaRPr lang="fr-FR" sz="1100" b="0" i="1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9" name="ZoneTexte 8"/>
            <xdr:cNvSpPr txBox="1"/>
          </xdr:nvSpPr>
          <xdr:spPr>
            <a:xfrm>
              <a:off x="3544346" y="2345139"/>
              <a:ext cx="1285143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fr-FR" sz="1100" b="0" i="0">
                  <a:latin typeface="Cambria Math"/>
                </a:rPr>
                <a:t>𝑚</a:t>
              </a:r>
              <a:r>
                <a:rPr lang="fr-FR" sz="1100" b="0" i="0">
                  <a:latin typeface="Cambria Math"/>
                  <a:ea typeface="Cambria Math"/>
                </a:rPr>
                <a:t>=556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fr-FR" sz="1100" b="0" i="0">
                  <a:latin typeface="Cambria Math"/>
                  <a:ea typeface="Cambria Math"/>
                </a:rPr>
                <a:t>50</a:t>
              </a:r>
              <a:endParaRPr lang="fr-FR" sz="1100" b="0" i="1">
                <a:latin typeface="Cambria Math"/>
                <a:ea typeface="Cambria Math"/>
              </a:endParaRPr>
            </a:p>
          </xdr:txBody>
        </xdr:sp>
      </mc:Fallback>
    </mc:AlternateContent>
    <xdr:clientData/>
  </xdr:oneCellAnchor>
  <xdr:oneCellAnchor>
    <xdr:from>
      <xdr:col>5</xdr:col>
      <xdr:colOff>137118</xdr:colOff>
      <xdr:row>7</xdr:row>
      <xdr:rowOff>110742</xdr:rowOff>
    </xdr:from>
    <xdr:ext cx="1285143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ZoneText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544347" y="2810399"/>
              <a:ext cx="1285143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</m:t>
                    </m:r>
                    <m:r>
                      <a:rPr lang="fr-F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=11,12</m:t>
                    </m:r>
                  </m:oMath>
                </m:oMathPara>
              </a14:m>
              <a:endParaRPr lang="fr-FR">
                <a:effectLst/>
              </a:endParaRPr>
            </a:p>
          </xdr:txBody>
        </xdr:sp>
      </mc:Choice>
      <mc:Fallback xmlns="">
        <xdr:sp macro="" textlink="">
          <xdr:nvSpPr>
            <xdr:cNvPr id="10" name="ZoneTexte 9"/>
            <xdr:cNvSpPr txBox="1"/>
          </xdr:nvSpPr>
          <xdr:spPr>
            <a:xfrm>
              <a:off x="3544347" y="2810399"/>
              <a:ext cx="1285143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fr-F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𝑚=11,12</a:t>
              </a:r>
              <a:endParaRPr lang="fr-FR">
                <a:effectLst/>
              </a:endParaRPr>
            </a:p>
          </xdr:txBody>
        </xdr:sp>
      </mc:Fallback>
    </mc:AlternateContent>
    <xdr:clientData/>
  </xdr:oneCellAnchor>
  <xdr:twoCellAnchor>
    <xdr:from>
      <xdr:col>17</xdr:col>
      <xdr:colOff>197198</xdr:colOff>
      <xdr:row>13</xdr:row>
      <xdr:rowOff>52126</xdr:rowOff>
    </xdr:from>
    <xdr:to>
      <xdr:col>21</xdr:col>
      <xdr:colOff>424334</xdr:colOff>
      <xdr:row>28</xdr:row>
      <xdr:rowOff>134817</xdr:rowOff>
    </xdr:to>
    <xdr:graphicFrame macro="">
      <xdr:nvGraphicFramePr>
        <xdr:cNvPr id="33" name="Graphiqu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549374</xdr:colOff>
      <xdr:row>24</xdr:row>
      <xdr:rowOff>33805</xdr:rowOff>
    </xdr:from>
    <xdr:to>
      <xdr:col>19</xdr:col>
      <xdr:colOff>233832</xdr:colOff>
      <xdr:row>25</xdr:row>
      <xdr:rowOff>68244</xdr:rowOff>
    </xdr:to>
    <xdr:sp macro="" textlink="">
      <xdr:nvSpPr>
        <xdr:cNvPr id="34" name="Accolade ouvrant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16200000">
          <a:off x="19386283" y="4971296"/>
          <a:ext cx="197725" cy="1273772"/>
        </a:xfrm>
        <a:prstGeom prst="leftBrace">
          <a:avLst/>
        </a:prstGeom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248971</xdr:colOff>
      <xdr:row>24</xdr:row>
      <xdr:rowOff>33806</xdr:rowOff>
    </xdr:from>
    <xdr:to>
      <xdr:col>19</xdr:col>
      <xdr:colOff>636816</xdr:colOff>
      <xdr:row>25</xdr:row>
      <xdr:rowOff>68245</xdr:rowOff>
    </xdr:to>
    <xdr:sp macro="" textlink="">
      <xdr:nvSpPr>
        <xdr:cNvPr id="35" name="Accolade ouvrant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6200000">
          <a:off x="20232231" y="5414260"/>
          <a:ext cx="197725" cy="387845"/>
        </a:xfrm>
        <a:prstGeom prst="leftBrace">
          <a:avLst/>
        </a:prstGeom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651952</xdr:colOff>
      <xdr:row>24</xdr:row>
      <xdr:rowOff>33805</xdr:rowOff>
    </xdr:from>
    <xdr:to>
      <xdr:col>20</xdr:col>
      <xdr:colOff>175219</xdr:colOff>
      <xdr:row>25</xdr:row>
      <xdr:rowOff>68244</xdr:rowOff>
    </xdr:to>
    <xdr:sp macro="" textlink="">
      <xdr:nvSpPr>
        <xdr:cNvPr id="36" name="Accolade ouvran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16200000">
          <a:off x="20600251" y="5449220"/>
          <a:ext cx="197725" cy="317924"/>
        </a:xfrm>
        <a:prstGeom prst="leftBrace">
          <a:avLst/>
        </a:prstGeom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168377</xdr:colOff>
      <xdr:row>24</xdr:row>
      <xdr:rowOff>33805</xdr:rowOff>
    </xdr:from>
    <xdr:to>
      <xdr:col>21</xdr:col>
      <xdr:colOff>277797</xdr:colOff>
      <xdr:row>25</xdr:row>
      <xdr:rowOff>68244</xdr:rowOff>
    </xdr:to>
    <xdr:sp macro="" textlink="">
      <xdr:nvSpPr>
        <xdr:cNvPr id="37" name="Accolade ouvran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6200000">
          <a:off x="21204410" y="5156143"/>
          <a:ext cx="197725" cy="904077"/>
        </a:xfrm>
        <a:prstGeom prst="leftBrace">
          <a:avLst/>
        </a:prstGeom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175216</xdr:colOff>
      <xdr:row>25</xdr:row>
      <xdr:rowOff>33807</xdr:rowOff>
    </xdr:from>
    <xdr:to>
      <xdr:col>18</xdr:col>
      <xdr:colOff>644139</xdr:colOff>
      <xdr:row>26</xdr:row>
      <xdr:rowOff>63115</xdr:rowOff>
    </xdr:to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268759" y="5672607"/>
          <a:ext cx="468923" cy="192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25%</a:t>
          </a:r>
        </a:p>
      </xdr:txBody>
    </xdr:sp>
    <xdr:clientData/>
  </xdr:twoCellAnchor>
  <xdr:twoCellAnchor>
    <xdr:from>
      <xdr:col>19</xdr:col>
      <xdr:colOff>255813</xdr:colOff>
      <xdr:row>25</xdr:row>
      <xdr:rowOff>33807</xdr:rowOff>
    </xdr:from>
    <xdr:to>
      <xdr:col>19</xdr:col>
      <xdr:colOff>724736</xdr:colOff>
      <xdr:row>26</xdr:row>
      <xdr:rowOff>63115</xdr:rowOff>
    </xdr:to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144013" y="5672607"/>
          <a:ext cx="468923" cy="192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25%</a:t>
          </a:r>
        </a:p>
      </xdr:txBody>
    </xdr:sp>
    <xdr:clientData/>
  </xdr:twoCellAnchor>
  <xdr:twoCellAnchor>
    <xdr:from>
      <xdr:col>19</xdr:col>
      <xdr:colOff>607504</xdr:colOff>
      <xdr:row>25</xdr:row>
      <xdr:rowOff>33807</xdr:rowOff>
    </xdr:from>
    <xdr:to>
      <xdr:col>20</xdr:col>
      <xdr:colOff>314428</xdr:colOff>
      <xdr:row>26</xdr:row>
      <xdr:rowOff>63115</xdr:rowOff>
    </xdr:to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495704" y="5672607"/>
          <a:ext cx="501581" cy="192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25%</a:t>
          </a:r>
        </a:p>
      </xdr:txBody>
    </xdr:sp>
    <xdr:clientData/>
  </xdr:twoCellAnchor>
  <xdr:twoCellAnchor>
    <xdr:from>
      <xdr:col>20</xdr:col>
      <xdr:colOff>409679</xdr:colOff>
      <xdr:row>25</xdr:row>
      <xdr:rowOff>33807</xdr:rowOff>
    </xdr:from>
    <xdr:to>
      <xdr:col>21</xdr:col>
      <xdr:colOff>116602</xdr:colOff>
      <xdr:row>26</xdr:row>
      <xdr:rowOff>63115</xdr:rowOff>
    </xdr:to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1092536" y="5672607"/>
          <a:ext cx="501580" cy="192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25%</a:t>
          </a:r>
        </a:p>
      </xdr:txBody>
    </xdr:sp>
    <xdr:clientData/>
  </xdr:twoCellAnchor>
  <xdr:oneCellAnchor>
    <xdr:from>
      <xdr:col>6</xdr:col>
      <xdr:colOff>1356580</xdr:colOff>
      <xdr:row>22</xdr:row>
      <xdr:rowOff>153578</xdr:rowOff>
    </xdr:from>
    <xdr:ext cx="1706440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ZoneText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5558466" y="5302521"/>
              <a:ext cx="1706440" cy="43200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/>
                        <a:ea typeface="Cambria Math"/>
                      </a:rPr>
                      <m:t>𝑉𝑎𝑟𝑖𝑎𝑛𝑐𝑒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 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r-FR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fr-FR" sz="1100" b="0" i="1">
                            <a:latin typeface="Cambria Math"/>
                            <a:ea typeface="Cambria Math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2" name="ZoneTexte 41"/>
            <xdr:cNvSpPr txBox="1"/>
          </xdr:nvSpPr>
          <xdr:spPr>
            <a:xfrm>
              <a:off x="5558466" y="5302521"/>
              <a:ext cx="1706440" cy="43200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FR" sz="1100" b="0" i="0">
                  <a:latin typeface="Cambria Math"/>
                  <a:ea typeface="Cambria Math"/>
                </a:rPr>
                <a:t>𝑉𝑎𝑟𝑖𝑎𝑛𝑐𝑒= 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(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∑▒(𝑥−𝑚)^2 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)/</a:t>
              </a:r>
              <a:r>
                <a:rPr lang="fr-FR" sz="1100" b="0" i="0">
                  <a:latin typeface="Cambria Math"/>
                  <a:ea typeface="Cambria Math"/>
                </a:rPr>
                <a:t>𝑁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6</xdr:col>
      <xdr:colOff>1356580</xdr:colOff>
      <xdr:row>25</xdr:row>
      <xdr:rowOff>124904</xdr:rowOff>
    </xdr:from>
    <xdr:ext cx="1706440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ZoneText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/>
          </xdr:nvSpPr>
          <xdr:spPr>
            <a:xfrm>
              <a:off x="5558466" y="5763704"/>
              <a:ext cx="1706440" cy="43200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/>
                        <a:ea typeface="Cambria Math"/>
                      </a:rPr>
                      <m:t>𝑉𝑎𝑟𝑖𝑎𝑛𝑐𝑒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 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/>
                            <a:ea typeface="Cambria Math"/>
                          </a:rPr>
                          <m:t>897,28</m:t>
                        </m:r>
                      </m:num>
                      <m:den>
                        <m:r>
                          <a:rPr lang="fr-FR" sz="1100" b="0" i="1">
                            <a:latin typeface="Cambria Math"/>
                            <a:ea typeface="Cambria Math"/>
                          </a:rPr>
                          <m:t>50</m:t>
                        </m:r>
                      </m:den>
                    </m:f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3" name="ZoneTexte 42"/>
            <xdr:cNvSpPr txBox="1"/>
          </xdr:nvSpPr>
          <xdr:spPr>
            <a:xfrm>
              <a:off x="5558466" y="5763704"/>
              <a:ext cx="1706440" cy="43200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FR" sz="1100" b="0" i="0">
                  <a:latin typeface="Cambria Math"/>
                  <a:ea typeface="Cambria Math"/>
                </a:rPr>
                <a:t>𝑉𝑎𝑟𝑖𝑎𝑛𝑐𝑒=  897,28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fr-FR" sz="1100" b="0" i="0">
                  <a:latin typeface="Cambria Math"/>
                  <a:ea typeface="Cambria Math"/>
                </a:rPr>
                <a:t>50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6</xdr:col>
      <xdr:colOff>1356580</xdr:colOff>
      <xdr:row>29</xdr:row>
      <xdr:rowOff>16664</xdr:rowOff>
    </xdr:from>
    <xdr:ext cx="170644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ZoneText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5558466" y="6308607"/>
              <a:ext cx="1706440" cy="26456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 xmlns:m="http://schemas.openxmlformats.org/officeDocument/2006/math">
                  <m:r>
                    <a:rPr lang="fr-FR" sz="1100" b="0" i="1">
                      <a:latin typeface="Cambria Math"/>
                      <a:ea typeface="Cambria Math"/>
                    </a:rPr>
                    <m:t>𝑉𝑎𝑟𝑖𝑎𝑛𝑐𝑒</m:t>
                  </m:r>
                  <m:r>
                    <a:rPr lang="fr-FR" sz="1100" b="0" i="1">
                      <a:latin typeface="Cambria Math"/>
                      <a:ea typeface="Cambria Math"/>
                    </a:rPr>
                    <m:t>=17,9</m:t>
                  </m:r>
                </m:oMath>
              </a14:m>
              <a:r>
                <a:rPr lang="fr-FR" sz="1100"/>
                <a:t>5</a:t>
              </a:r>
            </a:p>
          </xdr:txBody>
        </xdr:sp>
      </mc:Choice>
      <mc:Fallback xmlns="">
        <xdr:sp macro="" textlink="">
          <xdr:nvSpPr>
            <xdr:cNvPr id="44" name="ZoneTexte 43"/>
            <xdr:cNvSpPr txBox="1"/>
          </xdr:nvSpPr>
          <xdr:spPr>
            <a:xfrm>
              <a:off x="5558466" y="6308607"/>
              <a:ext cx="1706440" cy="264560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FR" sz="1100" b="0" i="0">
                  <a:latin typeface="Cambria Math"/>
                  <a:ea typeface="Cambria Math"/>
                </a:rPr>
                <a:t>𝑉𝑎𝑟𝑖𝑎𝑛𝑐𝑒=17,9</a:t>
              </a:r>
              <a:r>
                <a:rPr lang="fr-FR" sz="1100"/>
                <a:t>5</a:t>
              </a:r>
            </a:p>
          </xdr:txBody>
        </xdr:sp>
      </mc:Fallback>
    </mc:AlternateContent>
    <xdr:clientData/>
  </xdr:oneCellAnchor>
  <xdr:oneCellAnchor>
    <xdr:from>
      <xdr:col>5</xdr:col>
      <xdr:colOff>148265</xdr:colOff>
      <xdr:row>11</xdr:row>
      <xdr:rowOff>137432</xdr:rowOff>
    </xdr:from>
    <xdr:ext cx="1706440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ZoneTexte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3555494" y="3490232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/>
                        <a:ea typeface="Cambria Math"/>
                      </a:rPr>
                      <m:t>𝜎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𝑉𝑎𝑟𝑖𝑎𝑛𝑐𝑒</m:t>
                        </m:r>
                      </m:e>
                    </m:ra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7" name="ZoneTexte 46"/>
            <xdr:cNvSpPr txBox="1"/>
          </xdr:nvSpPr>
          <xdr:spPr>
            <a:xfrm>
              <a:off x="3555494" y="3490232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FR" sz="1100" b="0" i="0">
                  <a:latin typeface="Cambria Math"/>
                  <a:ea typeface="Cambria Math"/>
                </a:rPr>
                <a:t>𝜎= 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√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𝑉𝑎𝑟𝑖𝑎𝑛𝑐𝑒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5</xdr:col>
      <xdr:colOff>148265</xdr:colOff>
      <xdr:row>14</xdr:row>
      <xdr:rowOff>113297</xdr:rowOff>
    </xdr:from>
    <xdr:ext cx="1706440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ZoneText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>
              <a:off x="3555494" y="3955954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/>
                        <a:ea typeface="Cambria Math"/>
                      </a:rPr>
                      <m:t>𝜎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fr-FR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17,95</m:t>
                        </m:r>
                      </m:e>
                    </m:ra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8" name="ZoneTexte 47"/>
            <xdr:cNvSpPr txBox="1"/>
          </xdr:nvSpPr>
          <xdr:spPr>
            <a:xfrm>
              <a:off x="3555494" y="3955954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FR" sz="1100" b="0" i="0">
                  <a:latin typeface="Cambria Math"/>
                  <a:ea typeface="Cambria Math"/>
                </a:rPr>
                <a:t>𝜎= 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√</a:t>
              </a:r>
              <a:r>
                <a:rPr lang="fr-FR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17,95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5</xdr:col>
      <xdr:colOff>148265</xdr:colOff>
      <xdr:row>17</xdr:row>
      <xdr:rowOff>89163</xdr:rowOff>
    </xdr:from>
    <xdr:ext cx="1706440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ZoneTexte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 txBox="1"/>
          </xdr:nvSpPr>
          <xdr:spPr>
            <a:xfrm>
              <a:off x="3555494" y="4421677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/>
                        <a:ea typeface="Cambria Math"/>
                      </a:rPr>
                      <m:t>𝜎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=4,24 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9" name="ZoneTexte 48"/>
            <xdr:cNvSpPr txBox="1"/>
          </xdr:nvSpPr>
          <xdr:spPr>
            <a:xfrm>
              <a:off x="3555494" y="4421677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FR" sz="1100" b="0" i="0">
                  <a:latin typeface="Cambria Math"/>
                  <a:ea typeface="Cambria Math"/>
                </a:rPr>
                <a:t>𝜎=4,24 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5</xdr:col>
      <xdr:colOff>150358</xdr:colOff>
      <xdr:row>21</xdr:row>
      <xdr:rowOff>58331</xdr:rowOff>
    </xdr:from>
    <xdr:ext cx="1706440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ZoneTexte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 txBox="1"/>
          </xdr:nvSpPr>
          <xdr:spPr>
            <a:xfrm>
              <a:off x="3557587" y="5043988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FR" sz="1100" b="0">
                  <a:ea typeface="Cambria Math"/>
                </a:rPr>
                <a:t>CV</a:t>
              </a:r>
              <a14:m>
                <m:oMath xmlns:m="http://schemas.openxmlformats.org/officeDocument/2006/math">
                  <m:r>
                    <a:rPr lang="fr-FR" sz="1100" b="0" i="1">
                      <a:latin typeface="Cambria Math"/>
                      <a:ea typeface="Cambria Math"/>
                    </a:rPr>
                    <m:t>=</m:t>
                  </m:r>
                  <m:f>
                    <m:fPr>
                      <m:ctrlPr>
                        <a:rPr lang="fr-FR" sz="11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fPr>
                    <m:num>
                      <m:r>
                        <a:rPr lang="fr-FR" sz="1100" b="0" i="1">
                          <a:latin typeface="Cambria Math"/>
                          <a:ea typeface="Cambria Math"/>
                        </a:rPr>
                        <m:t>é</m:t>
                      </m:r>
                      <m:r>
                        <a:rPr lang="fr-FR" sz="1100" b="0" i="1">
                          <a:latin typeface="Cambria Math"/>
                          <a:ea typeface="Cambria Math"/>
                        </a:rPr>
                        <m:t>𝑐𝑎𝑟𝑡</m:t>
                      </m:r>
                      <m:r>
                        <a:rPr lang="fr-FR" sz="1100" b="0" i="1">
                          <a:latin typeface="Cambria Math"/>
                          <a:ea typeface="Cambria Math"/>
                        </a:rPr>
                        <m:t> </m:t>
                      </m:r>
                      <m:r>
                        <a:rPr lang="fr-FR" sz="1100" b="0" i="1">
                          <a:latin typeface="Cambria Math"/>
                          <a:ea typeface="Cambria Math"/>
                        </a:rPr>
                        <m:t>𝑡𝑦𝑝𝑒</m:t>
                      </m:r>
                    </m:num>
                    <m:den>
                      <m:r>
                        <a:rPr lang="fr-FR" sz="1100" b="0" i="1">
                          <a:latin typeface="Cambria Math"/>
                          <a:ea typeface="Cambria Math"/>
                        </a:rPr>
                        <m:t>𝑚𝑜𝑦𝑒𝑛𝑛𝑒</m:t>
                      </m:r>
                    </m:den>
                  </m:f>
                  <m:r>
                    <a:rPr lang="fr-FR" sz="1100" b="0" i="1">
                      <a:latin typeface="Cambria Math"/>
                      <a:ea typeface="Cambria Math"/>
                    </a:rPr>
                    <m:t> ×100</m:t>
                  </m:r>
                </m:oMath>
              </a14:m>
              <a:endParaRPr lang="fr-FR" sz="1100"/>
            </a:p>
          </xdr:txBody>
        </xdr:sp>
      </mc:Choice>
      <mc:Fallback xmlns="">
        <xdr:sp macro="" textlink="">
          <xdr:nvSpPr>
            <xdr:cNvPr id="50" name="ZoneTexte 49"/>
            <xdr:cNvSpPr txBox="1"/>
          </xdr:nvSpPr>
          <xdr:spPr>
            <a:xfrm>
              <a:off x="3557587" y="5043988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FR" sz="1100" b="0">
                  <a:ea typeface="Cambria Math"/>
                </a:rPr>
                <a:t>CV</a:t>
              </a:r>
              <a:r>
                <a:rPr lang="fr-FR" sz="1100" b="0" i="0">
                  <a:latin typeface="Cambria Math"/>
                  <a:ea typeface="Cambria Math"/>
                </a:rPr>
                <a:t>=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fr-FR" sz="1100" b="0" i="0">
                  <a:latin typeface="Cambria Math"/>
                  <a:ea typeface="Cambria Math"/>
                </a:rPr>
                <a:t>é𝑐𝑎𝑟𝑡 𝑡𝑦𝑝𝑒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)/</a:t>
              </a:r>
              <a:r>
                <a:rPr lang="fr-FR" sz="1100" b="0" i="0">
                  <a:latin typeface="Cambria Math"/>
                  <a:ea typeface="Cambria Math"/>
                </a:rPr>
                <a:t>𝑚𝑜𝑦𝑒𝑛𝑛𝑒  ×100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5</xdr:col>
      <xdr:colOff>150358</xdr:colOff>
      <xdr:row>24</xdr:row>
      <xdr:rowOff>43490</xdr:rowOff>
    </xdr:from>
    <xdr:ext cx="1706440" cy="43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ZoneTexte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>
            <a:xfrm>
              <a:off x="3557587" y="5519004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CH" sz="1100" b="0" i="1">
                        <a:latin typeface="Cambria Math" panose="02040503050406030204" pitchFamily="18" charset="0"/>
                        <a:ea typeface="Cambria Math"/>
                      </a:rPr>
                      <m:t>𝐶𝑉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 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fr-FR" sz="1100" b="0" i="1">
                            <a:latin typeface="Cambria Math"/>
                            <a:ea typeface="Cambria Math"/>
                          </a:rPr>
                          <m:t>4,24</m:t>
                        </m:r>
                      </m:num>
                      <m:den>
                        <m:r>
                          <a:rPr lang="fr-FR" sz="1100" b="0" i="1">
                            <a:latin typeface="Cambria Math"/>
                            <a:ea typeface="Cambria Math"/>
                          </a:rPr>
                          <m:t>11,12</m:t>
                        </m:r>
                      </m:den>
                    </m:f>
                    <m:r>
                      <a:rPr lang="fr-FR" sz="1100" b="0" i="1">
                        <a:latin typeface="Cambria Math"/>
                        <a:ea typeface="Cambria Math"/>
                      </a:rPr>
                      <m:t>×100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1" name="ZoneTexte 50"/>
            <xdr:cNvSpPr txBox="1"/>
          </xdr:nvSpPr>
          <xdr:spPr>
            <a:xfrm>
              <a:off x="3557587" y="5519004"/>
              <a:ext cx="1706440" cy="43200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CH" sz="1100" b="0" i="0">
                  <a:latin typeface="Cambria Math" panose="02040503050406030204" pitchFamily="18" charset="0"/>
                  <a:ea typeface="Cambria Math"/>
                </a:rPr>
                <a:t>𝐶𝑉</a:t>
              </a:r>
              <a:r>
                <a:rPr lang="fr-FR" sz="1100" b="0" i="0">
                  <a:latin typeface="Cambria Math"/>
                  <a:ea typeface="Cambria Math"/>
                </a:rPr>
                <a:t>=  4,24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fr-FR" sz="1100" b="0" i="0">
                  <a:latin typeface="Cambria Math"/>
                  <a:ea typeface="Cambria Math"/>
                </a:rPr>
                <a:t>11,12×100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5</xdr:col>
      <xdr:colOff>150358</xdr:colOff>
      <xdr:row>27</xdr:row>
      <xdr:rowOff>100838</xdr:rowOff>
    </xdr:from>
    <xdr:ext cx="170644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ZoneTexte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 txBox="1"/>
          </xdr:nvSpPr>
          <xdr:spPr>
            <a:xfrm>
              <a:off x="3557587" y="6066209"/>
              <a:ext cx="1706440" cy="26456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CH" sz="1100" b="0" i="1">
                        <a:latin typeface="Cambria Math" panose="02040503050406030204" pitchFamily="18" charset="0"/>
                        <a:ea typeface="Cambria Math"/>
                      </a:rPr>
                      <m:t>𝐶𝑉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=38,10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2" name="ZoneTexte 51"/>
            <xdr:cNvSpPr txBox="1"/>
          </xdr:nvSpPr>
          <xdr:spPr>
            <a:xfrm>
              <a:off x="3557587" y="6066209"/>
              <a:ext cx="1706440" cy="26456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CH" sz="1100" b="0" i="0">
                  <a:latin typeface="Cambria Math" panose="02040503050406030204" pitchFamily="18" charset="0"/>
                  <a:ea typeface="Cambria Math"/>
                </a:rPr>
                <a:t>𝐶𝑉</a:t>
              </a:r>
              <a:r>
                <a:rPr lang="fr-FR" sz="1100" b="0" i="0">
                  <a:latin typeface="Cambria Math"/>
                  <a:ea typeface="Cambria Math"/>
                </a:rPr>
                <a:t>=38,10</a:t>
              </a:r>
              <a:endParaRPr lang="fr-FR" sz="1100"/>
            </a:p>
          </xdr:txBody>
        </xdr:sp>
      </mc:Fallback>
    </mc:AlternateContent>
    <xdr:clientData/>
  </xdr:oneCellAnchor>
  <xdr:twoCellAnchor>
    <xdr:from>
      <xdr:col>8</xdr:col>
      <xdr:colOff>102222</xdr:colOff>
      <xdr:row>0</xdr:row>
      <xdr:rowOff>1066807</xdr:rowOff>
    </xdr:from>
    <xdr:to>
      <xdr:col>13</xdr:col>
      <xdr:colOff>87085</xdr:colOff>
      <xdr:row>0</xdr:row>
      <xdr:rowOff>1371601</xdr:rowOff>
    </xdr:to>
    <xdr:sp macro="" textlink="">
      <xdr:nvSpPr>
        <xdr:cNvPr id="45" name="Accolade ouvrant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rot="5400000">
          <a:off x="9793828" y="-525828"/>
          <a:ext cx="304794" cy="3490063"/>
        </a:xfrm>
        <a:prstGeom prst="leftBrac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238787</xdr:colOff>
      <xdr:row>0</xdr:row>
      <xdr:rowOff>443594</xdr:rowOff>
    </xdr:from>
    <xdr:to>
      <xdr:col>12</xdr:col>
      <xdr:colOff>65313</xdr:colOff>
      <xdr:row>0</xdr:row>
      <xdr:rowOff>983594</xdr:rowOff>
    </xdr:to>
    <xdr:sp macro="" textlink="">
      <xdr:nvSpPr>
        <xdr:cNvPr id="46" name="Rectangle à coins arrondis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186844" y="443594"/>
          <a:ext cx="1698869" cy="5400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fr-FR" sz="1100" b="1">
              <a:latin typeface="Calibri" pitchFamily="34" charset="0"/>
              <a:ea typeface="Adobe Heiti Std R" pitchFamily="34" charset="-128"/>
            </a:rPr>
            <a:t>Détail</a:t>
          </a:r>
          <a:r>
            <a:rPr lang="fr-FR" sz="1100" b="1" baseline="0">
              <a:latin typeface="Calibri" pitchFamily="34" charset="0"/>
              <a:ea typeface="Adobe Heiti Std R" pitchFamily="34" charset="-128"/>
            </a:rPr>
            <a:t> de la logique de calcul de la variance</a:t>
          </a:r>
          <a:endParaRPr lang="fr-FR" sz="1100" b="1">
            <a:latin typeface="Calibri" pitchFamily="34" charset="0"/>
            <a:ea typeface="Adobe Heiti Std R" pitchFamily="34" charset="-128"/>
          </a:endParaRPr>
        </a:p>
      </xdr:txBody>
    </xdr:sp>
    <xdr:clientData/>
  </xdr:twoCellAnchor>
  <xdr:oneCellAnchor>
    <xdr:from>
      <xdr:col>5</xdr:col>
      <xdr:colOff>171723</xdr:colOff>
      <xdr:row>29</xdr:row>
      <xdr:rowOff>112400</xdr:rowOff>
    </xdr:from>
    <xdr:ext cx="777240" cy="4378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ZoneTexte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3723187" y="6521364"/>
              <a:ext cx="777240" cy="437812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CH" sz="1100" b="0" i="1">
                        <a:latin typeface="Cambria Math" panose="02040503050406030204" pitchFamily="18" charset="0"/>
                        <a:ea typeface="Cambria Math"/>
                      </a:rPr>
                      <m:t>𝑠</m:t>
                    </m:r>
                    <m:r>
                      <a:rPr lang="fr-FR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fr-F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fr-CH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𝑊</m:t>
                            </m:r>
                          </m:e>
                          <m:sub>
                            <m:r>
                              <a:rPr lang="fr-CH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fr-FR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fr-CH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𝑑</m:t>
                            </m:r>
                          </m:e>
                          <m:sub>
                            <m:r>
                              <a:rPr lang="fr-CH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𝑛</m:t>
                            </m:r>
                          </m:sub>
                        </m:sSub>
                      </m:den>
                    </m:f>
                    <m:r>
                      <a:rPr lang="fr-FR" sz="1100" b="0" i="1">
                        <a:latin typeface="Cambria Math"/>
                        <a:ea typeface="Cambria Math"/>
                      </a:rPr>
                      <m:t> 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53" name="ZoneTexte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3723187" y="6521364"/>
              <a:ext cx="777240" cy="437812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l"/>
              <a:r>
                <a:rPr lang="fr-CH" sz="1100" b="0" i="0">
                  <a:latin typeface="Cambria Math" panose="02040503050406030204" pitchFamily="18" charset="0"/>
                  <a:ea typeface="Cambria Math"/>
                </a:rPr>
                <a:t>𝑠</a:t>
              </a:r>
              <a:r>
                <a:rPr lang="fr-FR" sz="1100" b="0" i="0">
                  <a:latin typeface="Cambria Math"/>
                  <a:ea typeface="Cambria Math"/>
                </a:rPr>
                <a:t>=</a:t>
              </a:r>
              <a:r>
                <a:rPr lang="fr-CH" sz="1100" b="0" i="0">
                  <a:latin typeface="Cambria Math" panose="02040503050406030204" pitchFamily="18" charset="0"/>
                  <a:ea typeface="Cambria Math"/>
                </a:rPr>
                <a:t>𝑊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fr-CH" sz="1100" b="0" i="0">
                  <a:latin typeface="Cambria Math" panose="02040503050406030204" pitchFamily="18" charset="0"/>
                  <a:ea typeface="Cambria Math"/>
                </a:rPr>
                <a:t>𝑥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fr-CH" sz="1100" b="0" i="0">
                  <a:latin typeface="Cambria Math" panose="02040503050406030204" pitchFamily="18" charset="0"/>
                  <a:ea typeface="Cambria Math"/>
                </a:rPr>
                <a:t>𝑑</a:t>
              </a:r>
              <a:r>
                <a:rPr lang="fr-F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fr-CH" sz="1100" b="0" i="0">
                  <a:latin typeface="Cambria Math" panose="02040503050406030204" pitchFamily="18" charset="0"/>
                  <a:ea typeface="Cambria Math"/>
                </a:rPr>
                <a:t>𝑛 </a:t>
              </a:r>
              <a:r>
                <a:rPr lang="fr-FR" sz="1100" b="0" i="0">
                  <a:latin typeface="Cambria Math"/>
                  <a:ea typeface="Cambria Math"/>
                </a:rPr>
                <a:t>  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1828800</xdr:colOff>
      <xdr:row>17</xdr:row>
      <xdr:rowOff>110490</xdr:rowOff>
    </xdr:from>
    <xdr:ext cx="65" cy="1722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70520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5</xdr:col>
      <xdr:colOff>171723</xdr:colOff>
      <xdr:row>32</xdr:row>
      <xdr:rowOff>24738</xdr:rowOff>
    </xdr:from>
    <xdr:ext cx="1517553" cy="592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ZoneText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723187" y="6998399"/>
              <a:ext cx="1517553" cy="59247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indent="0"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CH" sz="1100" b="0" i="1">
                        <a:solidFill>
                          <a:schemeClr val="dk1"/>
                        </a:solidFill>
                        <a:latin typeface="Cambria Math"/>
                        <a:ea typeface="Cambria Math"/>
                        <a:cs typeface="+mn-cs"/>
                      </a:rPr>
                      <m:t>𝑠</m:t>
                    </m:r>
                    <m:r>
                      <a:rPr lang="fr-CH" sz="1100" b="0" i="1">
                        <a:solidFill>
                          <a:schemeClr val="dk1"/>
                        </a:solidFill>
                        <a:latin typeface="Cambria Math"/>
                        <a:ea typeface="Cambria Math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fr-CH" sz="1100" b="0" i="1">
                            <a:solidFill>
                              <a:schemeClr val="dk1"/>
                            </a:solidFill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fr-CH" sz="1100" b="0" i="1">
                                <a:solidFill>
                                  <a:schemeClr val="dk1"/>
                                </a:solidFill>
                                <a:latin typeface="Cambria Math" panose="02040503050406030204" pitchFamily="18" charset="0"/>
                                <a:ea typeface="Cambria Math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fr-CH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Cambria Math"/>
                                    <a:cs typeface="+mn-cs"/>
                                  </a:rPr>
                                </m:ctrlPr>
                              </m:sSupPr>
                              <m:e>
                                <m:nary>
                                  <m:naryPr>
                                    <m:chr m:val="∑"/>
                                    <m:ctrlPr>
                                      <a:rPr lang="fr-CH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Cambria Math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23"/>
                                      </m:rPr>
                                      <a:rPr lang="fr-CH" sz="1100" b="0" i="1">
                                        <a:solidFill>
                                          <a:schemeClr val="dk1"/>
                                        </a:solidFill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𝑖</m:t>
                                    </m:r>
                                    <m:r>
                                      <a:rPr lang="fr-CH" sz="1100" b="0" i="1">
                                        <a:solidFill>
                                          <a:schemeClr val="dk1"/>
                                        </a:solidFill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=1</m:t>
                                    </m:r>
                                  </m:sub>
                                  <m:sup>
                                    <m:r>
                                      <a:rPr lang="fr-CH" sz="1100" b="0" i="1">
                                        <a:solidFill>
                                          <a:schemeClr val="dk1"/>
                                        </a:solidFill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𝑖</m:t>
                                    </m:r>
                                    <m:r>
                                      <a:rPr lang="fr-CH" sz="1100" b="0" i="1">
                                        <a:solidFill>
                                          <a:schemeClr val="dk1"/>
                                        </a:solidFill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=</m:t>
                                    </m:r>
                                    <m:r>
                                      <a:rPr lang="fr-CH" sz="1100" b="0" i="1">
                                        <a:solidFill>
                                          <a:schemeClr val="dk1"/>
                                        </a:solidFill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𝑛</m:t>
                                    </m:r>
                                  </m:sup>
                                  <m:e>
                                    <m:r>
                                      <a:rPr lang="fr-CH" sz="1100" b="0" i="1">
                                        <a:solidFill>
                                          <a:schemeClr val="dk1"/>
                                        </a:solidFill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(</m:t>
                                    </m:r>
                                    <m:sSub>
                                      <m:sSubPr>
                                        <m:ctrlPr>
                                          <a:rPr lang="fr-CH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fr-CH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/>
                                            <a:ea typeface="Cambria Math"/>
                                            <a:cs typeface="+mn-cs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fr-CH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/>
                                            <a:ea typeface="Cambria Math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fr-CH" sz="1100" b="0" i="1">
                                        <a:solidFill>
                                          <a:schemeClr val="dk1"/>
                                        </a:solidFill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− 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fr-CH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Cambria Math"/>
                                            <a:cs typeface="+mn-cs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fr-CH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/>
                                            <a:ea typeface="Cambria Math"/>
                                            <a:cs typeface="+mn-cs"/>
                                          </a:rPr>
                                          <m:t>𝑥</m:t>
                                        </m:r>
                                      </m:e>
                                    </m:acc>
                                    <m:r>
                                      <a:rPr lang="fr-CH" sz="1100" b="0" i="1">
                                        <a:solidFill>
                                          <a:schemeClr val="dk1"/>
                                        </a:solidFill>
                                        <a:latin typeface="Cambria Math"/>
                                        <a:ea typeface="Cambria Math"/>
                                        <a:cs typeface="+mn-cs"/>
                                      </a:rPr>
                                      <m:t>)</m:t>
                                    </m:r>
                                  </m:e>
                                </m:nary>
                              </m:e>
                              <m:sup>
                                <m:r>
                                  <a:rPr lang="fr-CH" sz="1100" b="0" i="1">
                                    <a:solidFill>
                                      <a:schemeClr val="dk1"/>
                                    </a:solidFill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fr-CH" sz="1100" b="0" i="1">
                                <a:solidFill>
                                  <a:schemeClr val="dk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𝑛</m:t>
                            </m:r>
                            <m:r>
                              <a:rPr lang="fr-CH" sz="1100" b="0" i="1">
                                <a:solidFill>
                                  <a:schemeClr val="dk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−1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fr-CH" sz="1100" b="0" i="1">
                <a:solidFill>
                  <a:schemeClr val="dk1"/>
                </a:solidFill>
                <a:latin typeface="Cambria Math"/>
                <a:ea typeface="Cambria Math"/>
                <a:cs typeface="+mn-cs"/>
              </a:endParaRPr>
            </a:p>
          </xdr:txBody>
        </xdr:sp>
      </mc:Choice>
      <mc:Fallback xmlns="">
        <xdr:sp macro="" textlink="">
          <xdr:nvSpPr>
            <xdr:cNvPr id="13" name="ZoneText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723187" y="6998399"/>
              <a:ext cx="1517553" cy="592470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indent="0" algn="l"/>
              <a:r>
                <a:rPr lang="fr-CH" sz="1100" b="0" i="0">
                  <a:solidFill>
                    <a:schemeClr val="dk1"/>
                  </a:solidFill>
                  <a:latin typeface="Cambria Math"/>
                  <a:ea typeface="Cambria Math"/>
                  <a:cs typeface="+mn-cs"/>
                </a:rPr>
                <a:t>𝑠=</a:t>
              </a:r>
              <a:r>
                <a:rPr lang="fr-CH" sz="1100" b="0" i="0">
                  <a:solidFill>
                    <a:schemeClr val="dk1"/>
                  </a:solidFill>
                  <a:latin typeface="Cambria Math" panose="02040503050406030204" pitchFamily="18" charset="0"/>
                  <a:ea typeface="Cambria Math"/>
                  <a:cs typeface="+mn-cs"/>
                </a:rPr>
                <a:t>√(∑_(</a:t>
              </a:r>
              <a:r>
                <a:rPr lang="fr-CH" sz="1100" b="0" i="0">
                  <a:solidFill>
                    <a:schemeClr val="dk1"/>
                  </a:solidFill>
                  <a:latin typeface="Cambria Math"/>
                  <a:ea typeface="Cambria Math"/>
                  <a:cs typeface="+mn-cs"/>
                </a:rPr>
                <a:t>𝑖=1</a:t>
              </a:r>
              <a:r>
                <a:rPr lang="fr-CH" sz="1100" b="0" i="0">
                  <a:solidFill>
                    <a:schemeClr val="dk1"/>
                  </a:solidFill>
                  <a:latin typeface="Cambria Math" panose="02040503050406030204" pitchFamily="18" charset="0"/>
                  <a:ea typeface="Cambria Math"/>
                  <a:cs typeface="+mn-cs"/>
                </a:rPr>
                <a:t>)^(</a:t>
              </a:r>
              <a:r>
                <a:rPr lang="fr-CH" sz="1100" b="0" i="0">
                  <a:solidFill>
                    <a:schemeClr val="dk1"/>
                  </a:solidFill>
                  <a:latin typeface="Cambria Math"/>
                  <a:ea typeface="Cambria Math"/>
                  <a:cs typeface="+mn-cs"/>
                </a:rPr>
                <a:t>𝑖=𝑛</a:t>
              </a:r>
              <a:r>
                <a:rPr lang="fr-CH" sz="1100" b="0" i="0">
                  <a:solidFill>
                    <a:schemeClr val="dk1"/>
                  </a:solidFill>
                  <a:latin typeface="Cambria Math" panose="02040503050406030204" pitchFamily="18" charset="0"/>
                  <a:ea typeface="Cambria Math"/>
                  <a:cs typeface="+mn-cs"/>
                </a:rPr>
                <a:t>)▒〖</a:t>
              </a:r>
              <a:r>
                <a:rPr lang="fr-CH" sz="1100" b="0" i="0">
                  <a:solidFill>
                    <a:schemeClr val="dk1"/>
                  </a:solidFill>
                  <a:latin typeface="Cambria Math"/>
                  <a:ea typeface="Cambria Math"/>
                  <a:cs typeface="+mn-cs"/>
                </a:rPr>
                <a:t>(𝑥</a:t>
              </a:r>
              <a:r>
                <a:rPr lang="fr-CH" sz="1100" b="0" i="0">
                  <a:solidFill>
                    <a:schemeClr val="dk1"/>
                  </a:solidFill>
                  <a:latin typeface="Cambria Math" panose="02040503050406030204" pitchFamily="18" charset="0"/>
                  <a:ea typeface="Cambria Math"/>
                  <a:cs typeface="+mn-cs"/>
                </a:rPr>
                <a:t>_</a:t>
              </a:r>
              <a:r>
                <a:rPr lang="fr-CH" sz="1100" b="0" i="0">
                  <a:solidFill>
                    <a:schemeClr val="dk1"/>
                  </a:solidFill>
                  <a:latin typeface="Cambria Math"/>
                  <a:ea typeface="Cambria Math"/>
                  <a:cs typeface="+mn-cs"/>
                </a:rPr>
                <a:t>𝑖− 𝑥</a:t>
              </a:r>
              <a:r>
                <a:rPr lang="fr-CH" sz="1100" b="0" i="0">
                  <a:solidFill>
                    <a:schemeClr val="dk1"/>
                  </a:solidFill>
                  <a:latin typeface="Cambria Math" panose="02040503050406030204" pitchFamily="18" charset="0"/>
                  <a:ea typeface="Cambria Math"/>
                  <a:cs typeface="+mn-cs"/>
                </a:rPr>
                <a:t> ̅</a:t>
              </a:r>
              <a:r>
                <a:rPr lang="fr-CH" sz="1100" b="0" i="0">
                  <a:solidFill>
                    <a:schemeClr val="dk1"/>
                  </a:solidFill>
                  <a:latin typeface="Cambria Math"/>
                  <a:ea typeface="Cambria Math"/>
                  <a:cs typeface="+mn-cs"/>
                </a:rPr>
                <a:t>)</a:t>
              </a:r>
              <a:r>
                <a:rPr lang="fr-CH" sz="1100" b="0" i="0">
                  <a:solidFill>
                    <a:schemeClr val="dk1"/>
                  </a:solidFill>
                  <a:latin typeface="Cambria Math" panose="02040503050406030204" pitchFamily="18" charset="0"/>
                  <a:ea typeface="Cambria Math"/>
                  <a:cs typeface="+mn-cs"/>
                </a:rPr>
                <a:t>〗^</a:t>
              </a:r>
              <a:r>
                <a:rPr lang="fr-CH" sz="1100" b="0" i="0">
                  <a:solidFill>
                    <a:schemeClr val="dk1"/>
                  </a:solidFill>
                  <a:latin typeface="Cambria Math"/>
                  <a:ea typeface="Cambria Math"/>
                  <a:cs typeface="+mn-cs"/>
                </a:rPr>
                <a:t>2</a:t>
              </a:r>
              <a:r>
                <a:rPr lang="fr-CH" sz="1100" b="0" i="0">
                  <a:solidFill>
                    <a:schemeClr val="dk1"/>
                  </a:solidFill>
                  <a:latin typeface="Cambria Math" panose="02040503050406030204" pitchFamily="18" charset="0"/>
                  <a:ea typeface="Cambria Math"/>
                  <a:cs typeface="+mn-cs"/>
                </a:rPr>
                <a:t>/(</a:t>
              </a:r>
              <a:r>
                <a:rPr lang="fr-CH" sz="1100" b="0" i="0">
                  <a:solidFill>
                    <a:schemeClr val="dk1"/>
                  </a:solidFill>
                  <a:latin typeface="Cambria Math"/>
                  <a:ea typeface="Cambria Math"/>
                  <a:cs typeface="+mn-cs"/>
                </a:rPr>
                <a:t>𝑛−1</a:t>
              </a:r>
              <a:r>
                <a:rPr lang="fr-CH" sz="1100" b="0" i="0">
                  <a:solidFill>
                    <a:schemeClr val="dk1"/>
                  </a:solidFill>
                  <a:latin typeface="Cambria Math" panose="02040503050406030204" pitchFamily="18" charset="0"/>
                  <a:ea typeface="Cambria Math"/>
                  <a:cs typeface="+mn-cs"/>
                </a:rPr>
                <a:t>))</a:t>
              </a:r>
              <a:endParaRPr lang="fr-CH" sz="1100" b="0" i="1">
                <a:solidFill>
                  <a:schemeClr val="dk1"/>
                </a:solidFill>
                <a:latin typeface="Cambria Math"/>
                <a:ea typeface="Cambria Math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21</xdr:col>
      <xdr:colOff>624816</xdr:colOff>
      <xdr:row>31</xdr:row>
      <xdr:rowOff>83305</xdr:rowOff>
    </xdr:from>
    <xdr:to>
      <xdr:col>29</xdr:col>
      <xdr:colOff>100840</xdr:colOff>
      <xdr:row>53</xdr:row>
      <xdr:rowOff>66588</xdr:rowOff>
    </xdr:to>
    <xdr:graphicFrame macro="">
      <xdr:nvGraphicFramePr>
        <xdr:cNvPr id="95" name="Graphique 94">
          <a:extLst>
            <a:ext uri="{FF2B5EF4-FFF2-40B4-BE49-F238E27FC236}">
              <a16:creationId xmlns:a16="http://schemas.microsoft.com/office/drawing/2014/main" id="{AA4AAA2C-5E8B-4221-BE09-26044DB9B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243816</xdr:colOff>
      <xdr:row>48</xdr:row>
      <xdr:rowOff>5234</xdr:rowOff>
    </xdr:from>
    <xdr:to>
      <xdr:col>25</xdr:col>
      <xdr:colOff>66536</xdr:colOff>
      <xdr:row>51</xdr:row>
      <xdr:rowOff>4383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F4E84B3E-51BD-432A-AF05-80161B841571}"/>
            </a:ext>
          </a:extLst>
        </xdr:cNvPr>
        <xdr:cNvSpPr/>
      </xdr:nvSpPr>
      <xdr:spPr>
        <a:xfrm>
          <a:off x="20272592" y="9109820"/>
          <a:ext cx="2108720" cy="393287"/>
        </a:xfrm>
        <a:prstGeom prst="rect">
          <a:avLst/>
        </a:prstGeom>
        <a:solidFill>
          <a:srgbClr val="00B0F0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000" b="1"/>
            <a:t>25%</a:t>
          </a:r>
        </a:p>
      </xdr:txBody>
    </xdr:sp>
    <xdr:clientData/>
  </xdr:twoCellAnchor>
  <xdr:twoCellAnchor>
    <xdr:from>
      <xdr:col>25</xdr:col>
      <xdr:colOff>124052</xdr:colOff>
      <xdr:row>48</xdr:row>
      <xdr:rowOff>5234</xdr:rowOff>
    </xdr:from>
    <xdr:to>
      <xdr:col>26</xdr:col>
      <xdr:colOff>62872</xdr:colOff>
      <xdr:row>51</xdr:row>
      <xdr:rowOff>4383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2E373CA3-92A1-4A66-8801-FF8D976989A6}"/>
            </a:ext>
          </a:extLst>
        </xdr:cNvPr>
        <xdr:cNvSpPr/>
      </xdr:nvSpPr>
      <xdr:spPr>
        <a:xfrm>
          <a:off x="22438828" y="9109820"/>
          <a:ext cx="700820" cy="393287"/>
        </a:xfrm>
        <a:prstGeom prst="rect">
          <a:avLst/>
        </a:prstGeom>
        <a:solidFill>
          <a:srgbClr val="00B0F0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000" b="1"/>
            <a:t>25%</a:t>
          </a:r>
        </a:p>
      </xdr:txBody>
    </xdr:sp>
    <xdr:clientData/>
  </xdr:twoCellAnchor>
  <xdr:twoCellAnchor>
    <xdr:from>
      <xdr:col>26</xdr:col>
      <xdr:colOff>150794</xdr:colOff>
      <xdr:row>48</xdr:row>
      <xdr:rowOff>3042</xdr:rowOff>
    </xdr:from>
    <xdr:to>
      <xdr:col>26</xdr:col>
      <xdr:colOff>552677</xdr:colOff>
      <xdr:row>51</xdr:row>
      <xdr:rowOff>2191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717AA4D1-01DD-4106-AF94-0C84AEF2BBC2}"/>
            </a:ext>
          </a:extLst>
        </xdr:cNvPr>
        <xdr:cNvSpPr/>
      </xdr:nvSpPr>
      <xdr:spPr>
        <a:xfrm>
          <a:off x="23227570" y="9107628"/>
          <a:ext cx="401883" cy="393287"/>
        </a:xfrm>
        <a:prstGeom prst="rect">
          <a:avLst/>
        </a:prstGeom>
        <a:solidFill>
          <a:srgbClr val="00B0F0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000" b="1"/>
            <a:t>25%</a:t>
          </a:r>
        </a:p>
      </xdr:txBody>
    </xdr:sp>
    <xdr:clientData/>
  </xdr:twoCellAnchor>
  <xdr:twoCellAnchor>
    <xdr:from>
      <xdr:col>26</xdr:col>
      <xdr:colOff>645361</xdr:colOff>
      <xdr:row>48</xdr:row>
      <xdr:rowOff>10605</xdr:rowOff>
    </xdr:from>
    <xdr:to>
      <xdr:col>28</xdr:col>
      <xdr:colOff>628334</xdr:colOff>
      <xdr:row>51</xdr:row>
      <xdr:rowOff>4992</xdr:rowOff>
    </xdr:to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id="{24B6DEB7-C3B0-4245-B29A-2F97A5BE7C95}"/>
            </a:ext>
          </a:extLst>
        </xdr:cNvPr>
        <xdr:cNvSpPr/>
      </xdr:nvSpPr>
      <xdr:spPr>
        <a:xfrm>
          <a:off x="23722137" y="9115191"/>
          <a:ext cx="1506973" cy="388525"/>
        </a:xfrm>
        <a:prstGeom prst="rect">
          <a:avLst/>
        </a:prstGeom>
        <a:solidFill>
          <a:srgbClr val="00B0F0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000" b="1"/>
            <a:t>25%</a:t>
          </a:r>
        </a:p>
      </xdr:txBody>
    </xdr:sp>
    <xdr:clientData/>
  </xdr:twoCellAnchor>
  <xdr:twoCellAnchor>
    <xdr:from>
      <xdr:col>25</xdr:col>
      <xdr:colOff>81767</xdr:colOff>
      <xdr:row>48</xdr:row>
      <xdr:rowOff>1460</xdr:rowOff>
    </xdr:from>
    <xdr:to>
      <xdr:col>25</xdr:col>
      <xdr:colOff>82298</xdr:colOff>
      <xdr:row>51</xdr:row>
      <xdr:rowOff>38478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21" idx="0"/>
          <a:endCxn id="89" idx="4"/>
        </xdr:cNvCxnSpPr>
      </xdr:nvCxnSpPr>
      <xdr:spPr>
        <a:xfrm flipV="1">
          <a:off x="22396543" y="9106046"/>
          <a:ext cx="531" cy="431156"/>
        </a:xfrm>
        <a:prstGeom prst="straightConnector1">
          <a:avLst/>
        </a:prstGeom>
        <a:ln w="1905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599597</xdr:colOff>
      <xdr:row>51</xdr:row>
      <xdr:rowOff>38478</xdr:rowOff>
    </xdr:from>
    <xdr:to>
      <xdr:col>25</xdr:col>
      <xdr:colOff>321175</xdr:colOff>
      <xdr:row>52</xdr:row>
      <xdr:rowOff>76813</xdr:rowOff>
    </xdr:to>
    <xdr:sp macro="" textlink="">
      <xdr:nvSpPr>
        <xdr:cNvPr id="21" name="Rectangle à coins arrondi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152373" y="9537202"/>
          <a:ext cx="483578" cy="169714"/>
        </a:xfrm>
        <a:prstGeom prst="roundRect">
          <a:avLst/>
        </a:prstGeom>
        <a:solidFill>
          <a:schemeClr val="accent5"/>
        </a:solidFill>
        <a:ln>
          <a:solidFill>
            <a:schemeClr val="accent5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fr-FR" sz="1100" b="1">
              <a:solidFill>
                <a:schemeClr val="bg1"/>
              </a:solidFill>
              <a:latin typeface="Calibri" pitchFamily="34" charset="0"/>
              <a:ea typeface="Adobe Heiti Std R" pitchFamily="34" charset="-128"/>
            </a:rPr>
            <a:t>Q1</a:t>
          </a:r>
        </a:p>
      </xdr:txBody>
    </xdr:sp>
    <xdr:clientData/>
  </xdr:twoCellAnchor>
  <xdr:twoCellAnchor>
    <xdr:from>
      <xdr:col>25</xdr:col>
      <xdr:colOff>617781</xdr:colOff>
      <xdr:row>51</xdr:row>
      <xdr:rowOff>33716</xdr:rowOff>
    </xdr:from>
    <xdr:to>
      <xdr:col>26</xdr:col>
      <xdr:colOff>339360</xdr:colOff>
      <xdr:row>52</xdr:row>
      <xdr:rowOff>76813</xdr:rowOff>
    </xdr:to>
    <xdr:sp macro="" textlink="">
      <xdr:nvSpPr>
        <xdr:cNvPr id="22" name="Rectangle à coins arrondi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932557" y="9532440"/>
          <a:ext cx="483579" cy="174476"/>
        </a:xfrm>
        <a:prstGeom prst="roundRect">
          <a:avLst/>
        </a:prstGeom>
        <a:solidFill>
          <a:schemeClr val="accent5"/>
        </a:solidFill>
        <a:ln>
          <a:solidFill>
            <a:schemeClr val="accent5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fr-FR" sz="1100" b="1">
              <a:solidFill>
                <a:schemeClr val="bg1"/>
              </a:solidFill>
              <a:latin typeface="Calibri" pitchFamily="34" charset="0"/>
              <a:ea typeface="Adobe Heiti Std R" pitchFamily="34" charset="-128"/>
            </a:rPr>
            <a:t>M</a:t>
          </a:r>
        </a:p>
      </xdr:txBody>
    </xdr:sp>
    <xdr:clientData/>
  </xdr:twoCellAnchor>
  <xdr:twoCellAnchor>
    <xdr:from>
      <xdr:col>26</xdr:col>
      <xdr:colOff>101978</xdr:colOff>
      <xdr:row>48</xdr:row>
      <xdr:rowOff>13139</xdr:rowOff>
    </xdr:from>
    <xdr:to>
      <xdr:col>26</xdr:col>
      <xdr:colOff>102999</xdr:colOff>
      <xdr:row>51</xdr:row>
      <xdr:rowOff>39979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 flipV="1">
          <a:off x="23178754" y="9117725"/>
          <a:ext cx="1021" cy="420978"/>
        </a:xfrm>
        <a:prstGeom prst="straightConnector1">
          <a:avLst/>
        </a:prstGeom>
        <a:ln w="1905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588426</xdr:colOff>
      <xdr:row>48</xdr:row>
      <xdr:rowOff>2941</xdr:rowOff>
    </xdr:from>
    <xdr:to>
      <xdr:col>26</xdr:col>
      <xdr:colOff>590523</xdr:colOff>
      <xdr:row>51</xdr:row>
      <xdr:rowOff>22693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 flipV="1">
          <a:off x="23665202" y="9107527"/>
          <a:ext cx="2097" cy="413890"/>
        </a:xfrm>
        <a:prstGeom prst="straightConnector1">
          <a:avLst/>
        </a:prstGeom>
        <a:ln w="1905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359020</xdr:colOff>
      <xdr:row>51</xdr:row>
      <xdr:rowOff>33716</xdr:rowOff>
    </xdr:from>
    <xdr:to>
      <xdr:col>27</xdr:col>
      <xdr:colOff>75835</xdr:colOff>
      <xdr:row>52</xdr:row>
      <xdr:rowOff>76813</xdr:rowOff>
    </xdr:to>
    <xdr:sp macro="" textlink="">
      <xdr:nvSpPr>
        <xdr:cNvPr id="23" name="Rectangle à coins arrondis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3435796" y="9532440"/>
          <a:ext cx="478815" cy="174476"/>
        </a:xfrm>
        <a:prstGeom prst="roundRect">
          <a:avLst/>
        </a:prstGeom>
        <a:solidFill>
          <a:schemeClr val="accent5"/>
        </a:solidFill>
        <a:ln>
          <a:solidFill>
            <a:schemeClr val="accent5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fr-FR" sz="1100" b="1">
              <a:solidFill>
                <a:schemeClr val="bg1"/>
              </a:solidFill>
              <a:latin typeface="Calibri" pitchFamily="34" charset="0"/>
              <a:ea typeface="Adobe Heiti Std R" pitchFamily="34" charset="-128"/>
            </a:rPr>
            <a:t>Q3</a:t>
          </a:r>
        </a:p>
      </xdr:txBody>
    </xdr:sp>
    <xdr:clientData/>
  </xdr:twoCellAnchor>
  <xdr:twoCellAnchor>
    <xdr:from>
      <xdr:col>21</xdr:col>
      <xdr:colOff>627841</xdr:colOff>
      <xdr:row>13</xdr:row>
      <xdr:rowOff>30407</xdr:rowOff>
    </xdr:from>
    <xdr:to>
      <xdr:col>29</xdr:col>
      <xdr:colOff>113389</xdr:colOff>
      <xdr:row>31</xdr:row>
      <xdr:rowOff>1349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2019C7C9-2C64-43FB-82A7-993453513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162418</xdr:colOff>
      <xdr:row>27</xdr:row>
      <xdr:rowOff>6569</xdr:rowOff>
    </xdr:from>
    <xdr:to>
      <xdr:col>28</xdr:col>
      <xdr:colOff>705096</xdr:colOff>
      <xdr:row>30</xdr:row>
      <xdr:rowOff>116103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231F91A0-89BA-4FCD-B5A2-08AB30E6A6E4}"/>
            </a:ext>
          </a:extLst>
        </xdr:cNvPr>
        <xdr:cNvSpPr/>
      </xdr:nvSpPr>
      <xdr:spPr>
        <a:xfrm>
          <a:off x="20191194" y="6115707"/>
          <a:ext cx="5114678" cy="621913"/>
        </a:xfrm>
        <a:prstGeom prst="rect">
          <a:avLst/>
        </a:prstGeom>
        <a:solidFill>
          <a:srgbClr val="00B0F0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fr-CH" sz="1000" b="1"/>
        </a:p>
      </xdr:txBody>
    </xdr:sp>
    <xdr:clientData/>
  </xdr:twoCellAnchor>
  <xdr:twoCellAnchor>
    <xdr:from>
      <xdr:col>22</xdr:col>
      <xdr:colOff>227134</xdr:colOff>
      <xdr:row>27</xdr:row>
      <xdr:rowOff>27891</xdr:rowOff>
    </xdr:from>
    <xdr:to>
      <xdr:col>25</xdr:col>
      <xdr:colOff>49854</xdr:colOff>
      <xdr:row>30</xdr:row>
      <xdr:rowOff>62460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3B4B7872-13A9-4953-8E93-64E65193A5DF}"/>
            </a:ext>
          </a:extLst>
        </xdr:cNvPr>
        <xdr:cNvSpPr/>
      </xdr:nvSpPr>
      <xdr:spPr>
        <a:xfrm>
          <a:off x="20255910" y="6137029"/>
          <a:ext cx="2108720" cy="546948"/>
        </a:xfrm>
        <a:prstGeom prst="rect">
          <a:avLst/>
        </a:prstGeom>
        <a:solidFill>
          <a:srgbClr val="00B0F0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fr-CH" sz="1000" b="1"/>
            <a:t>25%</a:t>
          </a:r>
        </a:p>
      </xdr:txBody>
    </xdr:sp>
    <xdr:clientData/>
  </xdr:twoCellAnchor>
  <xdr:twoCellAnchor>
    <xdr:from>
      <xdr:col>25</xdr:col>
      <xdr:colOff>112132</xdr:colOff>
      <xdr:row>27</xdr:row>
      <xdr:rowOff>27891</xdr:rowOff>
    </xdr:from>
    <xdr:to>
      <xdr:col>26</xdr:col>
      <xdr:colOff>46190</xdr:colOff>
      <xdr:row>30</xdr:row>
      <xdr:rowOff>62460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8280BE07-6DE0-4EDE-B5B1-AEE9585FAA4B}"/>
            </a:ext>
          </a:extLst>
        </xdr:cNvPr>
        <xdr:cNvSpPr/>
      </xdr:nvSpPr>
      <xdr:spPr>
        <a:xfrm>
          <a:off x="22426908" y="6137029"/>
          <a:ext cx="696058" cy="546948"/>
        </a:xfrm>
        <a:prstGeom prst="rect">
          <a:avLst/>
        </a:prstGeom>
        <a:solidFill>
          <a:srgbClr val="00B0F0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fr-CH" sz="1000" b="1"/>
            <a:t>25%</a:t>
          </a:r>
        </a:p>
      </xdr:txBody>
    </xdr:sp>
    <xdr:clientData/>
  </xdr:twoCellAnchor>
  <xdr:twoCellAnchor>
    <xdr:from>
      <xdr:col>26</xdr:col>
      <xdr:colOff>134112</xdr:colOff>
      <xdr:row>27</xdr:row>
      <xdr:rowOff>25699</xdr:rowOff>
    </xdr:from>
    <xdr:to>
      <xdr:col>26</xdr:col>
      <xdr:colOff>540757</xdr:colOff>
      <xdr:row>30</xdr:row>
      <xdr:rowOff>65030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45CC0FC1-CB6A-45F5-A70B-5F4275FBCE65}"/>
            </a:ext>
          </a:extLst>
        </xdr:cNvPr>
        <xdr:cNvSpPr/>
      </xdr:nvSpPr>
      <xdr:spPr>
        <a:xfrm>
          <a:off x="23210888" y="6134837"/>
          <a:ext cx="406645" cy="551710"/>
        </a:xfrm>
        <a:prstGeom prst="rect">
          <a:avLst/>
        </a:prstGeom>
        <a:solidFill>
          <a:srgbClr val="00B0F0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fr-CH" sz="1000" b="1"/>
            <a:t>25%</a:t>
          </a:r>
        </a:p>
      </xdr:txBody>
    </xdr:sp>
    <xdr:clientData/>
  </xdr:twoCellAnchor>
  <xdr:twoCellAnchor>
    <xdr:from>
      <xdr:col>26</xdr:col>
      <xdr:colOff>628679</xdr:colOff>
      <xdr:row>27</xdr:row>
      <xdr:rowOff>33262</xdr:rowOff>
    </xdr:from>
    <xdr:to>
      <xdr:col>28</xdr:col>
      <xdr:colOff>621176</xdr:colOff>
      <xdr:row>30</xdr:row>
      <xdr:rowOff>63069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6DA14CED-5CBD-4C85-A493-DF8836B0DB65}"/>
            </a:ext>
          </a:extLst>
        </xdr:cNvPr>
        <xdr:cNvSpPr/>
      </xdr:nvSpPr>
      <xdr:spPr>
        <a:xfrm>
          <a:off x="23705455" y="6142400"/>
          <a:ext cx="1516497" cy="542186"/>
        </a:xfrm>
        <a:prstGeom prst="rect">
          <a:avLst/>
        </a:prstGeom>
        <a:solidFill>
          <a:srgbClr val="00B0F0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fr-CH" sz="1000" b="1"/>
            <a:t>25%</a:t>
          </a:r>
        </a:p>
      </xdr:txBody>
    </xdr:sp>
    <xdr:clientData/>
  </xdr:twoCellAnchor>
  <xdr:twoCellAnchor>
    <xdr:from>
      <xdr:col>25</xdr:col>
      <xdr:colOff>756572</xdr:colOff>
      <xdr:row>25</xdr:row>
      <xdr:rowOff>85585</xdr:rowOff>
    </xdr:from>
    <xdr:to>
      <xdr:col>26</xdr:col>
      <xdr:colOff>167204</xdr:colOff>
      <xdr:row>26</xdr:row>
      <xdr:rowOff>84291</xdr:rowOff>
    </xdr:to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6DB46F01-959A-439D-8602-1CCB69DE5FCD}"/>
            </a:ext>
          </a:extLst>
        </xdr:cNvPr>
        <xdr:cNvSpPr txBox="1"/>
      </xdr:nvSpPr>
      <xdr:spPr>
        <a:xfrm>
          <a:off x="23052399" y="5793258"/>
          <a:ext cx="172632" cy="1598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CH" sz="1100">
              <a:solidFill>
                <a:schemeClr val="accent5">
                  <a:lumMod val="75000"/>
                </a:schemeClr>
              </a:solidFill>
            </a:rPr>
            <a:t>12</a:t>
          </a:r>
        </a:p>
      </xdr:txBody>
    </xdr:sp>
    <xdr:clientData/>
  </xdr:twoCellAnchor>
  <xdr:twoCellAnchor>
    <xdr:from>
      <xdr:col>25</xdr:col>
      <xdr:colOff>28116</xdr:colOff>
      <xdr:row>25</xdr:row>
      <xdr:rowOff>78152</xdr:rowOff>
    </xdr:from>
    <xdr:to>
      <xdr:col>25</xdr:col>
      <xdr:colOff>161466</xdr:colOff>
      <xdr:row>26</xdr:row>
      <xdr:rowOff>75738</xdr:rowOff>
    </xdr:to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4D08262E-8F47-4FA6-9B38-335995FF8D64}"/>
            </a:ext>
          </a:extLst>
        </xdr:cNvPr>
        <xdr:cNvSpPr txBox="1"/>
      </xdr:nvSpPr>
      <xdr:spPr>
        <a:xfrm>
          <a:off x="22323943" y="5785825"/>
          <a:ext cx="133350" cy="1587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CH" sz="1100">
              <a:solidFill>
                <a:schemeClr val="accent5">
                  <a:lumMod val="75000"/>
                </a:schemeClr>
              </a:solidFill>
            </a:rPr>
            <a:t>9</a:t>
          </a:r>
        </a:p>
      </xdr:txBody>
    </xdr:sp>
    <xdr:clientData/>
  </xdr:twoCellAnchor>
  <xdr:twoCellAnchor>
    <xdr:from>
      <xdr:col>26</xdr:col>
      <xdr:colOff>486703</xdr:colOff>
      <xdr:row>25</xdr:row>
      <xdr:rowOff>75478</xdr:rowOff>
    </xdr:from>
    <xdr:to>
      <xdr:col>26</xdr:col>
      <xdr:colOff>686311</xdr:colOff>
      <xdr:row>26</xdr:row>
      <xdr:rowOff>91254</xdr:rowOff>
    </xdr:to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C50F0DEA-4A3C-4694-836F-6B6CC88E1744}"/>
            </a:ext>
          </a:extLst>
        </xdr:cNvPr>
        <xdr:cNvSpPr txBox="1"/>
      </xdr:nvSpPr>
      <xdr:spPr>
        <a:xfrm>
          <a:off x="23563479" y="5856168"/>
          <a:ext cx="199608" cy="18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CH" sz="1100">
              <a:solidFill>
                <a:schemeClr val="accent5">
                  <a:lumMod val="75000"/>
                </a:schemeClr>
              </a:solidFill>
            </a:rPr>
            <a:t>14</a:t>
          </a:r>
        </a:p>
      </xdr:txBody>
    </xdr:sp>
    <xdr:clientData/>
  </xdr:twoCellAnchor>
  <xdr:twoCellAnchor>
    <xdr:from>
      <xdr:col>24</xdr:col>
      <xdr:colOff>715820</xdr:colOff>
      <xdr:row>25</xdr:row>
      <xdr:rowOff>59577</xdr:rowOff>
    </xdr:from>
    <xdr:to>
      <xdr:col>25</xdr:col>
      <xdr:colOff>169820</xdr:colOff>
      <xdr:row>26</xdr:row>
      <xdr:rowOff>108826</xdr:rowOff>
    </xdr:to>
    <xdr:sp macro="" textlink="">
      <xdr:nvSpPr>
        <xdr:cNvPr id="76" name="Ellipse 75">
          <a:extLst>
            <a:ext uri="{FF2B5EF4-FFF2-40B4-BE49-F238E27FC236}">
              <a16:creationId xmlns:a16="http://schemas.microsoft.com/office/drawing/2014/main" id="{10F1B1B2-C2EB-4091-A87C-0135ED379E08}"/>
            </a:ext>
          </a:extLst>
        </xdr:cNvPr>
        <xdr:cNvSpPr/>
      </xdr:nvSpPr>
      <xdr:spPr>
        <a:xfrm>
          <a:off x="22249647" y="5767250"/>
          <a:ext cx="216000" cy="210441"/>
        </a:xfrm>
        <a:prstGeom prst="ellipse">
          <a:avLst/>
        </a:prstGeom>
        <a:noFill/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25</xdr:col>
      <xdr:colOff>734888</xdr:colOff>
      <xdr:row>25</xdr:row>
      <xdr:rowOff>66922</xdr:rowOff>
    </xdr:from>
    <xdr:to>
      <xdr:col>26</xdr:col>
      <xdr:colOff>188888</xdr:colOff>
      <xdr:row>26</xdr:row>
      <xdr:rowOff>116171</xdr:rowOff>
    </xdr:to>
    <xdr:sp macro="" textlink="">
      <xdr:nvSpPr>
        <xdr:cNvPr id="77" name="Ellipse 76">
          <a:extLst>
            <a:ext uri="{FF2B5EF4-FFF2-40B4-BE49-F238E27FC236}">
              <a16:creationId xmlns:a16="http://schemas.microsoft.com/office/drawing/2014/main" id="{77CFAACB-4B33-4791-BC20-DEDB4067B770}"/>
            </a:ext>
          </a:extLst>
        </xdr:cNvPr>
        <xdr:cNvSpPr/>
      </xdr:nvSpPr>
      <xdr:spPr>
        <a:xfrm>
          <a:off x="23030715" y="5774595"/>
          <a:ext cx="216000" cy="210441"/>
        </a:xfrm>
        <a:prstGeom prst="ellipse">
          <a:avLst/>
        </a:prstGeom>
        <a:noFill/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26</xdr:col>
      <xdr:colOff>468324</xdr:colOff>
      <xdr:row>25</xdr:row>
      <xdr:rowOff>65820</xdr:rowOff>
    </xdr:from>
    <xdr:to>
      <xdr:col>26</xdr:col>
      <xdr:colOff>679562</xdr:colOff>
      <xdr:row>26</xdr:row>
      <xdr:rowOff>115069</xdr:rowOff>
    </xdr:to>
    <xdr:sp macro="" textlink="">
      <xdr:nvSpPr>
        <xdr:cNvPr id="78" name="Ellipse 77">
          <a:extLst>
            <a:ext uri="{FF2B5EF4-FFF2-40B4-BE49-F238E27FC236}">
              <a16:creationId xmlns:a16="http://schemas.microsoft.com/office/drawing/2014/main" id="{9606D879-C768-4C0E-B8B2-31EC679575B6}"/>
            </a:ext>
          </a:extLst>
        </xdr:cNvPr>
        <xdr:cNvSpPr/>
      </xdr:nvSpPr>
      <xdr:spPr>
        <a:xfrm>
          <a:off x="23545100" y="5846510"/>
          <a:ext cx="211238" cy="213473"/>
        </a:xfrm>
        <a:prstGeom prst="ellipse">
          <a:avLst/>
        </a:prstGeom>
        <a:noFill/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22</xdr:col>
      <xdr:colOff>285749</xdr:colOff>
      <xdr:row>27</xdr:row>
      <xdr:rowOff>93114</xdr:rowOff>
    </xdr:from>
    <xdr:to>
      <xdr:col>24</xdr:col>
      <xdr:colOff>751007</xdr:colOff>
      <xdr:row>28</xdr:row>
      <xdr:rowOff>132529</xdr:rowOff>
    </xdr:to>
    <xdr:sp macro="" textlink="">
      <xdr:nvSpPr>
        <xdr:cNvPr id="32" name="Accolade fermante 31">
          <a:extLst>
            <a:ext uri="{FF2B5EF4-FFF2-40B4-BE49-F238E27FC236}">
              <a16:creationId xmlns:a16="http://schemas.microsoft.com/office/drawing/2014/main" id="{2FD76CBA-FBFF-40B6-8E9E-BBD6B5BAD44F}"/>
            </a:ext>
          </a:extLst>
        </xdr:cNvPr>
        <xdr:cNvSpPr/>
      </xdr:nvSpPr>
      <xdr:spPr>
        <a:xfrm rot="5400000">
          <a:off x="21207334" y="5309443"/>
          <a:ext cx="203639" cy="1989258"/>
        </a:xfrm>
        <a:prstGeom prst="rightBrace">
          <a:avLst>
            <a:gd name="adj1" fmla="val 8333"/>
            <a:gd name="adj2" fmla="val 50991"/>
          </a:avLst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25</xdr:col>
      <xdr:colOff>162288</xdr:colOff>
      <xdr:row>27</xdr:row>
      <xdr:rowOff>93115</xdr:rowOff>
    </xdr:from>
    <xdr:to>
      <xdr:col>25</xdr:col>
      <xdr:colOff>753623</xdr:colOff>
      <xdr:row>28</xdr:row>
      <xdr:rowOff>132532</xdr:rowOff>
    </xdr:to>
    <xdr:sp macro="" textlink="">
      <xdr:nvSpPr>
        <xdr:cNvPr id="80" name="Accolade fermante 79">
          <a:extLst>
            <a:ext uri="{FF2B5EF4-FFF2-40B4-BE49-F238E27FC236}">
              <a16:creationId xmlns:a16="http://schemas.microsoft.com/office/drawing/2014/main" id="{54FFE48D-61C6-4269-A144-F26D7A519147}"/>
            </a:ext>
          </a:extLst>
        </xdr:cNvPr>
        <xdr:cNvSpPr/>
      </xdr:nvSpPr>
      <xdr:spPr>
        <a:xfrm rot="5400000">
          <a:off x="22670911" y="6008406"/>
          <a:ext cx="203641" cy="591335"/>
        </a:xfrm>
        <a:prstGeom prst="rightBrace">
          <a:avLst>
            <a:gd name="adj1" fmla="val 8333"/>
            <a:gd name="adj2" fmla="val 52221"/>
          </a:avLst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26</xdr:col>
      <xdr:colOff>182123</xdr:colOff>
      <xdr:row>27</xdr:row>
      <xdr:rowOff>93115</xdr:rowOff>
    </xdr:from>
    <xdr:to>
      <xdr:col>26</xdr:col>
      <xdr:colOff>495956</xdr:colOff>
      <xdr:row>28</xdr:row>
      <xdr:rowOff>132532</xdr:rowOff>
    </xdr:to>
    <xdr:sp macro="" textlink="">
      <xdr:nvSpPr>
        <xdr:cNvPr id="81" name="Accolade fermante 80">
          <a:extLst>
            <a:ext uri="{FF2B5EF4-FFF2-40B4-BE49-F238E27FC236}">
              <a16:creationId xmlns:a16="http://schemas.microsoft.com/office/drawing/2014/main" id="{9BB5078D-4008-455F-A063-AB7AFBA90AED}"/>
            </a:ext>
          </a:extLst>
        </xdr:cNvPr>
        <xdr:cNvSpPr/>
      </xdr:nvSpPr>
      <xdr:spPr>
        <a:xfrm rot="5400000">
          <a:off x="23313995" y="6147157"/>
          <a:ext cx="203641" cy="313833"/>
        </a:xfrm>
        <a:prstGeom prst="rightBrace">
          <a:avLst>
            <a:gd name="adj1" fmla="val 8333"/>
            <a:gd name="adj2" fmla="val 52221"/>
          </a:avLst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26</xdr:col>
      <xdr:colOff>677951</xdr:colOff>
      <xdr:row>27</xdr:row>
      <xdr:rowOff>93115</xdr:rowOff>
    </xdr:from>
    <xdr:to>
      <xdr:col>28</xdr:col>
      <xdr:colOff>553270</xdr:colOff>
      <xdr:row>28</xdr:row>
      <xdr:rowOff>132531</xdr:rowOff>
    </xdr:to>
    <xdr:sp macro="" textlink="">
      <xdr:nvSpPr>
        <xdr:cNvPr id="82" name="Accolade fermante 81">
          <a:extLst>
            <a:ext uri="{FF2B5EF4-FFF2-40B4-BE49-F238E27FC236}">
              <a16:creationId xmlns:a16="http://schemas.microsoft.com/office/drawing/2014/main" id="{06D989B8-643C-4AEB-86A0-4717C1297378}"/>
            </a:ext>
          </a:extLst>
        </xdr:cNvPr>
        <xdr:cNvSpPr/>
      </xdr:nvSpPr>
      <xdr:spPr>
        <a:xfrm rot="5400000">
          <a:off x="24352567" y="5604413"/>
          <a:ext cx="203640" cy="1399319"/>
        </a:xfrm>
        <a:prstGeom prst="rightBrace">
          <a:avLst>
            <a:gd name="adj1" fmla="val 8333"/>
            <a:gd name="adj2" fmla="val 52221"/>
          </a:avLst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26</xdr:col>
      <xdr:colOff>24000</xdr:colOff>
      <xdr:row>46</xdr:row>
      <xdr:rowOff>67229</xdr:rowOff>
    </xdr:from>
    <xdr:to>
      <xdr:col>26</xdr:col>
      <xdr:colOff>196632</xdr:colOff>
      <xdr:row>47</xdr:row>
      <xdr:rowOff>103542</xdr:rowOff>
    </xdr:to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F0B8D21E-66A0-4DB5-9335-29AF06B67D57}"/>
            </a:ext>
          </a:extLst>
        </xdr:cNvPr>
        <xdr:cNvSpPr txBox="1"/>
      </xdr:nvSpPr>
      <xdr:spPr>
        <a:xfrm>
          <a:off x="23100776" y="8909057"/>
          <a:ext cx="172632" cy="167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CH" sz="1100">
              <a:solidFill>
                <a:schemeClr val="accent5">
                  <a:lumMod val="75000"/>
                </a:schemeClr>
              </a:solidFill>
            </a:rPr>
            <a:t>12</a:t>
          </a:r>
        </a:p>
      </xdr:txBody>
    </xdr:sp>
    <xdr:clientData/>
  </xdr:twoCellAnchor>
  <xdr:twoCellAnchor>
    <xdr:from>
      <xdr:col>25</xdr:col>
      <xdr:colOff>46213</xdr:colOff>
      <xdr:row>46</xdr:row>
      <xdr:rowOff>69320</xdr:rowOff>
    </xdr:from>
    <xdr:to>
      <xdr:col>25</xdr:col>
      <xdr:colOff>179563</xdr:colOff>
      <xdr:row>47</xdr:row>
      <xdr:rowOff>94989</xdr:rowOff>
    </xdr:to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27E485BA-AB80-474E-860E-CC22C154B154}"/>
            </a:ext>
          </a:extLst>
        </xdr:cNvPr>
        <xdr:cNvSpPr txBox="1"/>
      </xdr:nvSpPr>
      <xdr:spPr>
        <a:xfrm>
          <a:off x="22360989" y="8911148"/>
          <a:ext cx="133350" cy="157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CH" sz="1100">
              <a:solidFill>
                <a:schemeClr val="accent5">
                  <a:lumMod val="75000"/>
                </a:schemeClr>
              </a:solidFill>
            </a:rPr>
            <a:t>9</a:t>
          </a:r>
        </a:p>
      </xdr:txBody>
    </xdr:sp>
    <xdr:clientData/>
  </xdr:twoCellAnchor>
  <xdr:twoCellAnchor>
    <xdr:from>
      <xdr:col>26</xdr:col>
      <xdr:colOff>511369</xdr:colOff>
      <xdr:row>46</xdr:row>
      <xdr:rowOff>57122</xdr:rowOff>
    </xdr:from>
    <xdr:to>
      <xdr:col>26</xdr:col>
      <xdr:colOff>742293</xdr:colOff>
      <xdr:row>47</xdr:row>
      <xdr:rowOff>77021</xdr:rowOff>
    </xdr:to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F89FC6C2-2632-443D-B7DF-9100C135AFCD}"/>
            </a:ext>
          </a:extLst>
        </xdr:cNvPr>
        <xdr:cNvSpPr txBox="1"/>
      </xdr:nvSpPr>
      <xdr:spPr>
        <a:xfrm>
          <a:off x="23588145" y="8898950"/>
          <a:ext cx="230924" cy="151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CH" sz="1100">
              <a:solidFill>
                <a:schemeClr val="accent5">
                  <a:lumMod val="75000"/>
                </a:schemeClr>
              </a:solidFill>
            </a:rPr>
            <a:t>14</a:t>
          </a:r>
        </a:p>
      </xdr:txBody>
    </xdr:sp>
    <xdr:clientData/>
  </xdr:twoCellAnchor>
  <xdr:twoCellAnchor>
    <xdr:from>
      <xdr:col>24</xdr:col>
      <xdr:colOff>729155</xdr:colOff>
      <xdr:row>46</xdr:row>
      <xdr:rowOff>50745</xdr:rowOff>
    </xdr:from>
    <xdr:to>
      <xdr:col>25</xdr:col>
      <xdr:colOff>187917</xdr:colOff>
      <xdr:row>48</xdr:row>
      <xdr:rowOff>1460</xdr:rowOff>
    </xdr:to>
    <xdr:sp macro="" textlink="">
      <xdr:nvSpPr>
        <xdr:cNvPr id="89" name="Ellipse 88">
          <a:extLst>
            <a:ext uri="{FF2B5EF4-FFF2-40B4-BE49-F238E27FC236}">
              <a16:creationId xmlns:a16="http://schemas.microsoft.com/office/drawing/2014/main" id="{DD563D6B-46D2-4A4C-922A-037791575B5F}"/>
            </a:ext>
          </a:extLst>
        </xdr:cNvPr>
        <xdr:cNvSpPr/>
      </xdr:nvSpPr>
      <xdr:spPr>
        <a:xfrm>
          <a:off x="22281931" y="8892573"/>
          <a:ext cx="220762" cy="213473"/>
        </a:xfrm>
        <a:prstGeom prst="ellipse">
          <a:avLst/>
        </a:prstGeom>
        <a:noFill/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25</xdr:col>
      <xdr:colOff>748223</xdr:colOff>
      <xdr:row>46</xdr:row>
      <xdr:rowOff>58090</xdr:rowOff>
    </xdr:from>
    <xdr:to>
      <xdr:col>26</xdr:col>
      <xdr:colOff>206985</xdr:colOff>
      <xdr:row>48</xdr:row>
      <xdr:rowOff>4043</xdr:rowOff>
    </xdr:to>
    <xdr:sp macro="" textlink="">
      <xdr:nvSpPr>
        <xdr:cNvPr id="90" name="Ellipse 89">
          <a:extLst>
            <a:ext uri="{FF2B5EF4-FFF2-40B4-BE49-F238E27FC236}">
              <a16:creationId xmlns:a16="http://schemas.microsoft.com/office/drawing/2014/main" id="{A2412BA9-C86B-4282-A59B-F1227088DD88}"/>
            </a:ext>
          </a:extLst>
        </xdr:cNvPr>
        <xdr:cNvSpPr/>
      </xdr:nvSpPr>
      <xdr:spPr>
        <a:xfrm>
          <a:off x="23062999" y="8899918"/>
          <a:ext cx="220762" cy="208711"/>
        </a:xfrm>
        <a:prstGeom prst="ellipse">
          <a:avLst/>
        </a:prstGeom>
        <a:noFill/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26</xdr:col>
      <xdr:colOff>486421</xdr:colOff>
      <xdr:row>46</xdr:row>
      <xdr:rowOff>47464</xdr:rowOff>
    </xdr:from>
    <xdr:to>
      <xdr:col>26</xdr:col>
      <xdr:colOff>707183</xdr:colOff>
      <xdr:row>48</xdr:row>
      <xdr:rowOff>7703</xdr:rowOff>
    </xdr:to>
    <xdr:sp macro="" textlink="">
      <xdr:nvSpPr>
        <xdr:cNvPr id="91" name="Ellipse 90">
          <a:extLst>
            <a:ext uri="{FF2B5EF4-FFF2-40B4-BE49-F238E27FC236}">
              <a16:creationId xmlns:a16="http://schemas.microsoft.com/office/drawing/2014/main" id="{6B1C3DCD-DB50-49F6-9785-88FF1F6B64FE}"/>
            </a:ext>
          </a:extLst>
        </xdr:cNvPr>
        <xdr:cNvSpPr/>
      </xdr:nvSpPr>
      <xdr:spPr>
        <a:xfrm>
          <a:off x="23563197" y="8889292"/>
          <a:ext cx="220762" cy="222997"/>
        </a:xfrm>
        <a:prstGeom prst="ellipse">
          <a:avLst/>
        </a:prstGeom>
        <a:noFill/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21</xdr:col>
      <xdr:colOff>627529</xdr:colOff>
      <xdr:row>0</xdr:row>
      <xdr:rowOff>840441</xdr:rowOff>
    </xdr:from>
    <xdr:to>
      <xdr:col>29</xdr:col>
      <xdr:colOff>113077</xdr:colOff>
      <xdr:row>12</xdr:row>
      <xdr:rowOff>127824</xdr:rowOff>
    </xdr:to>
    <xdr:graphicFrame macro="">
      <xdr:nvGraphicFramePr>
        <xdr:cNvPr id="99" name="Graphique 98">
          <a:extLst>
            <a:ext uri="{FF2B5EF4-FFF2-40B4-BE49-F238E27FC236}">
              <a16:creationId xmlns:a16="http://schemas.microsoft.com/office/drawing/2014/main" id="{78D1A38D-8D28-482A-9054-5D5A9965E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0.60769</cdr:x>
      <cdr:y>0.11336</cdr:y>
    </cdr:from>
    <cdr:to>
      <cdr:x>0.69519</cdr:x>
      <cdr:y>0.18773</cdr:y>
    </cdr:to>
    <cdr:sp macro="" textlink="">
      <cdr:nvSpPr>
        <cdr:cNvPr id="2" name="Rectangle à coins arrondis 2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6000000}"/>
            </a:ext>
          </a:extLst>
        </cdr:cNvPr>
        <cdr:cNvSpPr/>
      </cdr:nvSpPr>
      <cdr:spPr>
        <a:xfrm xmlns:a="http://schemas.openxmlformats.org/drawingml/2006/main">
          <a:off x="3391878" y="329225"/>
          <a:ext cx="488341" cy="216000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>
          <a:solidFill>
            <a:schemeClr val="accent5">
              <a:lumMod val="75000"/>
            </a:schemeClr>
          </a:solidFill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2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0" r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solidFill>
                <a:schemeClr val="bg1"/>
              </a:solidFill>
              <a:latin typeface="Calibri" pitchFamily="34" charset="0"/>
              <a:ea typeface="Adobe Heiti Std R" pitchFamily="34" charset="-128"/>
            </a:rPr>
            <a:t>Mode</a:t>
          </a:r>
        </a:p>
      </cdr:txBody>
    </cdr:sp>
  </cdr:relSizeAnchor>
  <cdr:relSizeAnchor xmlns:cdr="http://schemas.openxmlformats.org/drawingml/2006/chartDrawing">
    <cdr:from>
      <cdr:x>0.65144</cdr:x>
      <cdr:y>0.18773</cdr:y>
    </cdr:from>
    <cdr:to>
      <cdr:x>0.67519</cdr:x>
      <cdr:y>0.34132</cdr:y>
    </cdr:to>
    <cdr:cxnSp macro="">
      <cdr:nvCxnSpPr>
        <cdr:cNvPr id="3" name="Connecteur droit avec flèch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9000000}"/>
            </a:ext>
          </a:extLst>
        </cdr:cNvPr>
        <cdr:cNvCxnSpPr>
          <a:endCxn xmlns:a="http://schemas.openxmlformats.org/drawingml/2006/main" id="2" idx="2"/>
        </cdr:cNvCxnSpPr>
      </cdr:nvCxnSpPr>
      <cdr:spPr>
        <a:xfrm xmlns:a="http://schemas.openxmlformats.org/drawingml/2006/main" flipH="1" flipV="1">
          <a:off x="3636049" y="545225"/>
          <a:ext cx="132576" cy="44606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0.41867</cdr:x>
      <cdr:y>0.11083</cdr:y>
    </cdr:from>
    <cdr:to>
      <cdr:x>0.58199</cdr:x>
      <cdr:y>0.18521</cdr:y>
    </cdr:to>
    <cdr:sp macro="" textlink="">
      <cdr:nvSpPr>
        <cdr:cNvPr id="7" name="Rectangle à coins arrondis 21">
          <a:extLst xmlns:a="http://schemas.openxmlformats.org/drawingml/2006/main">
            <a:ext uri="{FF2B5EF4-FFF2-40B4-BE49-F238E27FC236}">
              <a16:creationId xmlns:a16="http://schemas.microsoft.com/office/drawing/2014/main" id="{8C0EA9F1-354F-4865-AB57-A8642E53CA6E}"/>
            </a:ext>
          </a:extLst>
        </cdr:cNvPr>
        <cdr:cNvSpPr/>
      </cdr:nvSpPr>
      <cdr:spPr>
        <a:xfrm xmlns:a="http://schemas.openxmlformats.org/drawingml/2006/main">
          <a:off x="2336803" y="321898"/>
          <a:ext cx="911610" cy="216000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5"/>
        </a:solidFill>
        <a:ln xmlns:a="http://schemas.openxmlformats.org/drawingml/2006/main">
          <a:solidFill>
            <a:schemeClr val="accent5"/>
          </a:solidFill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2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0" r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solidFill>
                <a:schemeClr val="bg1"/>
              </a:solidFill>
              <a:latin typeface="Calibri" pitchFamily="34" charset="0"/>
              <a:ea typeface="Adobe Heiti Std R" pitchFamily="34" charset="-128"/>
            </a:rPr>
            <a:t>Mode  relatif</a:t>
          </a:r>
        </a:p>
      </cdr:txBody>
    </cdr:sp>
  </cdr:relSizeAnchor>
  <cdr:relSizeAnchor xmlns:cdr="http://schemas.openxmlformats.org/drawingml/2006/chartDrawing">
    <cdr:from>
      <cdr:x>0.50033</cdr:x>
      <cdr:y>0.18521</cdr:y>
    </cdr:from>
    <cdr:to>
      <cdr:x>0.58462</cdr:x>
      <cdr:y>0.37664</cdr:y>
    </cdr:to>
    <cdr:cxnSp macro="">
      <cdr:nvCxnSpPr>
        <cdr:cNvPr id="10" name="Connecteur droit avec flèche 9">
          <a:extLst xmlns:a="http://schemas.openxmlformats.org/drawingml/2006/main">
            <a:ext uri="{FF2B5EF4-FFF2-40B4-BE49-F238E27FC236}">
              <a16:creationId xmlns:a16="http://schemas.microsoft.com/office/drawing/2014/main" id="{F9EB1D73-F495-4096-97DD-4DBAA9F9499C}"/>
            </a:ext>
          </a:extLst>
        </cdr:cNvPr>
        <cdr:cNvCxnSpPr>
          <a:endCxn xmlns:a="http://schemas.openxmlformats.org/drawingml/2006/main" id="7" idx="2"/>
        </cdr:cNvCxnSpPr>
      </cdr:nvCxnSpPr>
      <cdr:spPr>
        <a:xfrm xmlns:a="http://schemas.openxmlformats.org/drawingml/2006/main" flipH="1" flipV="1">
          <a:off x="2792608" y="537898"/>
          <a:ext cx="470460" cy="55597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5"/>
          </a:solidFill>
          <a:headEnd type="none" w="med" len="med"/>
          <a:tailEnd type="none" w="med" len="med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57150</xdr:rowOff>
    </xdr:from>
    <xdr:to>
      <xdr:col>3</xdr:col>
      <xdr:colOff>257175</xdr:colOff>
      <xdr:row>25</xdr:row>
      <xdr:rowOff>114300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000250" y="57150"/>
          <a:ext cx="0" cy="3257550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headEnd type="triangle" w="med" len="med"/>
          <a:tailEnd type="triangle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752476</xdr:colOff>
      <xdr:row>2</xdr:row>
      <xdr:rowOff>28574</xdr:rowOff>
    </xdr:from>
    <xdr:to>
      <xdr:col>2</xdr:col>
      <xdr:colOff>133350</xdr:colOff>
      <xdr:row>12</xdr:row>
      <xdr:rowOff>19049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52476" y="581024"/>
          <a:ext cx="1438274" cy="1323975"/>
        </a:xfrm>
        <a:prstGeom prst="rightArrow">
          <a:avLst/>
        </a:prstGeom>
        <a:solidFill>
          <a:schemeClr val="accent2">
            <a:lumMod val="75000"/>
          </a:schemeClr>
        </a:solidFill>
        <a:ln>
          <a:solidFill>
            <a:schemeClr val="accent5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solidFill>
                <a:schemeClr val="bg1"/>
              </a:solidFill>
            </a:rPr>
            <a:t>Opération</a:t>
          </a:r>
          <a:r>
            <a:rPr lang="fr-FR" sz="1200" baseline="0">
              <a:solidFill>
                <a:schemeClr val="bg1"/>
              </a:solidFill>
            </a:rPr>
            <a:t> de tri</a:t>
          </a:r>
          <a:r>
            <a:rPr lang="fr-FR" sz="1200">
              <a:solidFill>
                <a:schemeClr val="bg1"/>
              </a:solidFill>
            </a:rPr>
            <a:t> des valeurs</a:t>
          </a:r>
        </a:p>
      </xdr:txBody>
    </xdr:sp>
    <xdr:clientData/>
  </xdr:twoCellAnchor>
  <xdr:twoCellAnchor>
    <xdr:from>
      <xdr:col>3</xdr:col>
      <xdr:colOff>256442</xdr:colOff>
      <xdr:row>26</xdr:row>
      <xdr:rowOff>29308</xdr:rowOff>
    </xdr:from>
    <xdr:to>
      <xdr:col>3</xdr:col>
      <xdr:colOff>257175</xdr:colOff>
      <xdr:row>50</xdr:row>
      <xdr:rowOff>57150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000250" y="3326423"/>
          <a:ext cx="733" cy="3193073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headEnd type="triangle" w="med" len="med"/>
          <a:tailEnd type="triangle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8</xdr:row>
      <xdr:rowOff>19049</xdr:rowOff>
    </xdr:from>
    <xdr:to>
      <xdr:col>5</xdr:col>
      <xdr:colOff>466725</xdr:colOff>
      <xdr:row>19</xdr:row>
      <xdr:rowOff>114300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343274" y="1371599"/>
          <a:ext cx="1609726" cy="1562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400" b="1">
              <a:solidFill>
                <a:schemeClr val="accent5">
                  <a:lumMod val="75000"/>
                </a:schemeClr>
              </a:solidFill>
            </a:rPr>
            <a:t>25 premières</a:t>
          </a:r>
          <a:r>
            <a:rPr lang="fr-FR" sz="2400" b="1" baseline="0">
              <a:solidFill>
                <a:schemeClr val="accent5">
                  <a:lumMod val="75000"/>
                </a:schemeClr>
              </a:solidFill>
            </a:rPr>
            <a:t> </a:t>
          </a:r>
          <a:r>
            <a:rPr lang="fr-FR" sz="2400" b="1">
              <a:solidFill>
                <a:schemeClr val="accent5">
                  <a:lumMod val="75000"/>
                </a:schemeClr>
              </a:solidFill>
            </a:rPr>
            <a:t>valeurs </a:t>
          </a:r>
        </a:p>
      </xdr:txBody>
    </xdr:sp>
    <xdr:clientData/>
  </xdr:twoCellAnchor>
  <xdr:twoCellAnchor>
    <xdr:from>
      <xdr:col>3</xdr:col>
      <xdr:colOff>361949</xdr:colOff>
      <xdr:row>32</xdr:row>
      <xdr:rowOff>85724</xdr:rowOff>
    </xdr:from>
    <xdr:to>
      <xdr:col>5</xdr:col>
      <xdr:colOff>447675</xdr:colOff>
      <xdr:row>44</xdr:row>
      <xdr:rowOff>47625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3DD478A5-2137-49AB-974B-68A932A5B8DA}"/>
            </a:ext>
          </a:extLst>
        </xdr:cNvPr>
        <xdr:cNvSpPr txBox="1"/>
      </xdr:nvSpPr>
      <xdr:spPr>
        <a:xfrm>
          <a:off x="3324224" y="4638674"/>
          <a:ext cx="1609726" cy="1562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400" b="1">
              <a:solidFill>
                <a:schemeClr val="accent5">
                  <a:lumMod val="75000"/>
                </a:schemeClr>
              </a:solidFill>
            </a:rPr>
            <a:t>25 dernières</a:t>
          </a:r>
          <a:r>
            <a:rPr lang="fr-FR" sz="2400" b="1" baseline="0">
              <a:solidFill>
                <a:schemeClr val="accent5">
                  <a:lumMod val="75000"/>
                </a:schemeClr>
              </a:solidFill>
            </a:rPr>
            <a:t> </a:t>
          </a:r>
          <a:r>
            <a:rPr lang="fr-FR" sz="2400" b="1">
              <a:solidFill>
                <a:schemeClr val="accent5">
                  <a:lumMod val="75000"/>
                </a:schemeClr>
              </a:solidFill>
            </a:rPr>
            <a:t>valeurs </a:t>
          </a:r>
        </a:p>
      </xdr:txBody>
    </xdr:sp>
    <xdr:clientData/>
  </xdr:twoCellAnchor>
  <xdr:twoCellAnchor>
    <xdr:from>
      <xdr:col>4</xdr:col>
      <xdr:colOff>257175</xdr:colOff>
      <xdr:row>23</xdr:row>
      <xdr:rowOff>19049</xdr:rowOff>
    </xdr:from>
    <xdr:to>
      <xdr:col>5</xdr:col>
      <xdr:colOff>447675</xdr:colOff>
      <xdr:row>25</xdr:row>
      <xdr:rowOff>123824</xdr:rowOff>
    </xdr:to>
    <xdr:sp macro="" textlink="">
      <xdr:nvSpPr>
        <xdr:cNvPr id="12" name="Rectangle à coins arrondis 21">
          <a:extLst>
            <a:ext uri="{FF2B5EF4-FFF2-40B4-BE49-F238E27FC236}">
              <a16:creationId xmlns:a16="http://schemas.microsoft.com/office/drawing/2014/main" id="{81CC7920-6726-4764-A52D-E474E6A2D5CD}"/>
            </a:ext>
          </a:extLst>
        </xdr:cNvPr>
        <xdr:cNvSpPr/>
      </xdr:nvSpPr>
      <xdr:spPr>
        <a:xfrm>
          <a:off x="3981450" y="3371849"/>
          <a:ext cx="952500" cy="371475"/>
        </a:xfrm>
        <a:prstGeom prst="roundRect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 b="1">
              <a:solidFill>
                <a:schemeClr val="bg1"/>
              </a:solidFill>
              <a:latin typeface="Calibri" pitchFamily="34" charset="0"/>
              <a:ea typeface="Adobe Heiti Std R" pitchFamily="34" charset="-128"/>
            </a:rPr>
            <a:t>Médiane = 12</a:t>
          </a:r>
        </a:p>
      </xdr:txBody>
    </xdr:sp>
    <xdr:clientData/>
  </xdr:twoCellAnchor>
  <xdr:twoCellAnchor>
    <xdr:from>
      <xdr:col>3</xdr:col>
      <xdr:colOff>95250</xdr:colOff>
      <xdr:row>24</xdr:row>
      <xdr:rowOff>71437</xdr:rowOff>
    </xdr:from>
    <xdr:to>
      <xdr:col>4</xdr:col>
      <xdr:colOff>257175</xdr:colOff>
      <xdr:row>25</xdr:row>
      <xdr:rowOff>123825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6675F133-B5BC-40D1-A9A7-3E0AD4EE0909}"/>
            </a:ext>
          </a:extLst>
        </xdr:cNvPr>
        <xdr:cNvCxnSpPr>
          <a:endCxn id="12" idx="1"/>
        </xdr:cNvCxnSpPr>
      </xdr:nvCxnSpPr>
      <xdr:spPr>
        <a:xfrm flipV="1">
          <a:off x="3057525" y="3557587"/>
          <a:ext cx="923925" cy="185738"/>
        </a:xfrm>
        <a:prstGeom prst="straightConnector1">
          <a:avLst/>
        </a:prstGeom>
        <a:ln w="1905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EveryQuality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207347"/>
      </a:accent4>
      <a:accent5>
        <a:srgbClr val="C2AD8D"/>
      </a:accent5>
      <a:accent6>
        <a:srgbClr val="FFC0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4"/>
  <sheetViews>
    <sheetView tabSelected="1" topLeftCell="K1" zoomScale="130" zoomScaleNormal="130" workbookViewId="0">
      <selection activeCell="S2" sqref="S2"/>
    </sheetView>
  </sheetViews>
  <sheetFormatPr baseColWidth="10" defaultRowHeight="14.25" x14ac:dyDescent="0.45"/>
  <cols>
    <col min="1" max="1" width="4.53125" customWidth="1"/>
    <col min="2" max="2" width="5.46484375" bestFit="1" customWidth="1"/>
    <col min="3" max="3" width="7.6640625" customWidth="1"/>
    <col min="4" max="4" width="22" bestFit="1" customWidth="1"/>
    <col min="5" max="5" width="10" style="3" customWidth="1"/>
    <col min="7" max="8" width="28.33203125" customWidth="1"/>
    <col min="9" max="9" width="12.33203125" customWidth="1"/>
    <col min="10" max="11" width="15.86328125" style="4" customWidth="1"/>
    <col min="12" max="13" width="11.46484375" style="4"/>
  </cols>
  <sheetData>
    <row r="1" spans="2:18" ht="112.5" customHeight="1" x14ac:dyDescent="0.45"/>
    <row r="2" spans="2:18" x14ac:dyDescent="0.45">
      <c r="I2" s="7" t="s">
        <v>8</v>
      </c>
      <c r="J2" s="7" t="s">
        <v>9</v>
      </c>
      <c r="K2" s="7" t="s">
        <v>10</v>
      </c>
      <c r="L2" s="7" t="s">
        <v>11</v>
      </c>
      <c r="M2" s="7" t="s">
        <v>37</v>
      </c>
      <c r="O2" s="7" t="s">
        <v>8</v>
      </c>
      <c r="P2" s="7" t="s">
        <v>9</v>
      </c>
      <c r="Q2" s="7" t="s">
        <v>10</v>
      </c>
      <c r="R2" s="7" t="s">
        <v>11</v>
      </c>
    </row>
    <row r="3" spans="2:18" ht="43.8" customHeight="1" x14ac:dyDescent="0.45">
      <c r="B3" s="3" t="s">
        <v>1</v>
      </c>
      <c r="I3" s="15" t="s">
        <v>1</v>
      </c>
      <c r="J3" s="16" t="s">
        <v>28</v>
      </c>
      <c r="K3" s="16" t="s">
        <v>36</v>
      </c>
      <c r="L3" s="17" t="s">
        <v>32</v>
      </c>
      <c r="M3" s="17" t="s">
        <v>4</v>
      </c>
      <c r="O3" s="6" t="s">
        <v>1</v>
      </c>
      <c r="P3" s="4" t="s">
        <v>2</v>
      </c>
      <c r="Q3" s="4" t="s">
        <v>3</v>
      </c>
      <c r="R3" s="4" t="s">
        <v>4</v>
      </c>
    </row>
    <row r="4" spans="2:18" ht="12.75" customHeight="1" x14ac:dyDescent="0.45">
      <c r="B4" s="14">
        <v>9</v>
      </c>
      <c r="C4" s="3"/>
      <c r="D4" s="28" t="s">
        <v>14</v>
      </c>
      <c r="E4" s="29"/>
      <c r="F4" s="3"/>
      <c r="G4" s="3"/>
      <c r="H4" s="3"/>
      <c r="I4" s="15" t="s">
        <v>29</v>
      </c>
      <c r="J4" s="16" t="s">
        <v>30</v>
      </c>
      <c r="K4" s="16" t="s">
        <v>35</v>
      </c>
      <c r="L4" s="17" t="s">
        <v>31</v>
      </c>
      <c r="M4" s="17" t="s">
        <v>6</v>
      </c>
      <c r="O4" s="3" t="s">
        <v>7</v>
      </c>
      <c r="P4" s="4" t="s">
        <v>5</v>
      </c>
      <c r="Q4" s="4" t="s">
        <v>6</v>
      </c>
      <c r="R4" s="4" t="s">
        <v>6</v>
      </c>
    </row>
    <row r="5" spans="2:18" s="1" customFormat="1" ht="12.75" customHeight="1" x14ac:dyDescent="0.35">
      <c r="B5" s="14">
        <v>4</v>
      </c>
      <c r="D5" s="30" t="s">
        <v>13</v>
      </c>
      <c r="E5" s="31">
        <f>COUNT(B4:B53)</f>
        <v>50</v>
      </c>
      <c r="I5" s="18">
        <v>1</v>
      </c>
      <c r="J5" s="19">
        <f>I5-$E$14</f>
        <v>-10.119999999999999</v>
      </c>
      <c r="K5" s="19">
        <f>ABS(J5)</f>
        <v>10.119999999999999</v>
      </c>
      <c r="L5" s="19">
        <f>POWER(J5,2)</f>
        <v>102.41439999999999</v>
      </c>
      <c r="M5" s="20">
        <f>L5</f>
        <v>102.41439999999999</v>
      </c>
      <c r="O5" s="2">
        <v>1</v>
      </c>
      <c r="P5" s="5">
        <f t="array" ref="P5:P24">FREQUENCY(B4:B53,O5:O24)</f>
        <v>2</v>
      </c>
      <c r="Q5" s="10">
        <f t="shared" ref="Q5:Q24" si="0">P5/$P$25</f>
        <v>0.04</v>
      </c>
      <c r="R5" s="11">
        <f>Q5</f>
        <v>0.04</v>
      </c>
    </row>
    <row r="6" spans="2:18" s="1" customFormat="1" ht="12.75" customHeight="1" x14ac:dyDescent="0.35">
      <c r="B6" s="14">
        <v>15</v>
      </c>
      <c r="D6" s="30" t="s">
        <v>18</v>
      </c>
      <c r="E6" s="31">
        <f>SUM(B4:B53)</f>
        <v>556</v>
      </c>
      <c r="I6" s="18">
        <v>1</v>
      </c>
      <c r="J6" s="19">
        <f>I6-$E$14</f>
        <v>-10.119999999999999</v>
      </c>
      <c r="K6" s="19">
        <f t="shared" ref="K6:K54" si="1">ABS(J6)</f>
        <v>10.119999999999999</v>
      </c>
      <c r="L6" s="19">
        <f t="shared" ref="L6:L54" si="2">POWER(J6,2)</f>
        <v>102.41439999999999</v>
      </c>
      <c r="M6" s="20">
        <f>M5+L6</f>
        <v>204.82879999999997</v>
      </c>
      <c r="O6" s="2">
        <v>2</v>
      </c>
      <c r="P6" s="5">
        <v>1</v>
      </c>
      <c r="Q6" s="10">
        <f t="shared" si="0"/>
        <v>0.02</v>
      </c>
      <c r="R6" s="11">
        <f>R5+Q6</f>
        <v>0.06</v>
      </c>
    </row>
    <row r="7" spans="2:18" s="1" customFormat="1" ht="12.75" customHeight="1" x14ac:dyDescent="0.35">
      <c r="B7" s="14">
        <v>14</v>
      </c>
      <c r="D7" s="30" t="s">
        <v>24</v>
      </c>
      <c r="E7" s="31">
        <f>_xlfn.QUARTILE.INC(B4:B53,1 )</f>
        <v>9</v>
      </c>
      <c r="I7" s="18">
        <v>2</v>
      </c>
      <c r="J7" s="19">
        <f t="shared" ref="J7:J53" si="3">I7-$E$14</f>
        <v>-9.1199999999999992</v>
      </c>
      <c r="K7" s="19">
        <f t="shared" si="1"/>
        <v>9.1199999999999992</v>
      </c>
      <c r="L7" s="19">
        <f t="shared" si="2"/>
        <v>83.174399999999991</v>
      </c>
      <c r="M7" s="20">
        <f t="shared" ref="M7:M24" si="4">M6+L7</f>
        <v>288.00319999999999</v>
      </c>
      <c r="O7" s="2">
        <v>3</v>
      </c>
      <c r="P7" s="5">
        <v>0</v>
      </c>
      <c r="Q7" s="10">
        <f t="shared" si="0"/>
        <v>0</v>
      </c>
      <c r="R7" s="11">
        <f t="shared" ref="R7:R24" si="5">R6+Q7</f>
        <v>0.06</v>
      </c>
    </row>
    <row r="8" spans="2:18" s="1" customFormat="1" ht="12.75" customHeight="1" x14ac:dyDescent="0.35">
      <c r="B8" s="14">
        <v>1</v>
      </c>
      <c r="D8" s="30" t="s">
        <v>19</v>
      </c>
      <c r="E8" s="31">
        <f>_xlfn.QUARTILE.INC(B4:B53,2 )</f>
        <v>12</v>
      </c>
      <c r="I8" s="18">
        <v>4</v>
      </c>
      <c r="J8" s="19">
        <f t="shared" si="3"/>
        <v>-7.1199999999999992</v>
      </c>
      <c r="K8" s="19">
        <f t="shared" si="1"/>
        <v>7.1199999999999992</v>
      </c>
      <c r="L8" s="19">
        <f t="shared" si="2"/>
        <v>50.694399999999987</v>
      </c>
      <c r="M8" s="20">
        <f t="shared" si="4"/>
        <v>338.69759999999997</v>
      </c>
      <c r="O8" s="2">
        <v>4</v>
      </c>
      <c r="P8" s="5">
        <v>2</v>
      </c>
      <c r="Q8" s="10">
        <f t="shared" si="0"/>
        <v>0.04</v>
      </c>
      <c r="R8" s="11">
        <f t="shared" si="5"/>
        <v>0.1</v>
      </c>
    </row>
    <row r="9" spans="2:18" s="1" customFormat="1" ht="12.75" customHeight="1" x14ac:dyDescent="0.35">
      <c r="B9" s="14">
        <v>12</v>
      </c>
      <c r="D9" s="30" t="s">
        <v>25</v>
      </c>
      <c r="E9" s="31">
        <f>_xlfn.QUARTILE.INC(B4:B53,3 )</f>
        <v>14</v>
      </c>
      <c r="I9" s="18">
        <v>4</v>
      </c>
      <c r="J9" s="19">
        <f t="shared" si="3"/>
        <v>-7.1199999999999992</v>
      </c>
      <c r="K9" s="19">
        <f t="shared" si="1"/>
        <v>7.1199999999999992</v>
      </c>
      <c r="L9" s="19">
        <f t="shared" si="2"/>
        <v>50.694399999999987</v>
      </c>
      <c r="M9" s="20">
        <f t="shared" si="4"/>
        <v>389.39199999999994</v>
      </c>
      <c r="O9" s="2">
        <v>5</v>
      </c>
      <c r="P9" s="5">
        <v>3</v>
      </c>
      <c r="Q9" s="10">
        <f t="shared" si="0"/>
        <v>0.06</v>
      </c>
      <c r="R9" s="11">
        <f t="shared" si="5"/>
        <v>0.16</v>
      </c>
    </row>
    <row r="10" spans="2:18" s="1" customFormat="1" ht="12.75" customHeight="1" x14ac:dyDescent="0.35">
      <c r="B10" s="14">
        <v>19</v>
      </c>
      <c r="D10" s="30" t="s">
        <v>20</v>
      </c>
      <c r="E10" s="31">
        <f>MIN(B4:B53)</f>
        <v>1</v>
      </c>
      <c r="I10" s="18">
        <v>5</v>
      </c>
      <c r="J10" s="19">
        <f t="shared" si="3"/>
        <v>-6.1199999999999992</v>
      </c>
      <c r="K10" s="19">
        <f t="shared" si="1"/>
        <v>6.1199999999999992</v>
      </c>
      <c r="L10" s="19">
        <f t="shared" si="2"/>
        <v>37.454399999999993</v>
      </c>
      <c r="M10" s="20">
        <f t="shared" si="4"/>
        <v>426.8463999999999</v>
      </c>
      <c r="O10" s="2">
        <v>6</v>
      </c>
      <c r="P10" s="5">
        <v>0</v>
      </c>
      <c r="Q10" s="10">
        <f t="shared" si="0"/>
        <v>0</v>
      </c>
      <c r="R10" s="11">
        <f t="shared" si="5"/>
        <v>0.16</v>
      </c>
    </row>
    <row r="11" spans="2:18" s="1" customFormat="1" ht="12.75" customHeight="1" x14ac:dyDescent="0.35">
      <c r="B11" s="14">
        <v>14</v>
      </c>
      <c r="D11" s="30" t="s">
        <v>21</v>
      </c>
      <c r="E11" s="31">
        <f>MAX(B4:B53)</f>
        <v>19</v>
      </c>
      <c r="I11" s="18">
        <v>5</v>
      </c>
      <c r="J11" s="19">
        <f t="shared" si="3"/>
        <v>-6.1199999999999992</v>
      </c>
      <c r="K11" s="19">
        <f t="shared" si="1"/>
        <v>6.1199999999999992</v>
      </c>
      <c r="L11" s="19">
        <f t="shared" si="2"/>
        <v>37.454399999999993</v>
      </c>
      <c r="M11" s="20">
        <f t="shared" si="4"/>
        <v>464.30079999999987</v>
      </c>
      <c r="O11" s="2">
        <v>7</v>
      </c>
      <c r="P11" s="5">
        <v>1</v>
      </c>
      <c r="Q11" s="10">
        <f t="shared" si="0"/>
        <v>0.02</v>
      </c>
      <c r="R11" s="11">
        <f t="shared" si="5"/>
        <v>0.18</v>
      </c>
    </row>
    <row r="12" spans="2:18" s="1" customFormat="1" ht="12.75" customHeight="1" x14ac:dyDescent="0.35">
      <c r="B12" s="14">
        <v>1</v>
      </c>
      <c r="D12" s="12"/>
      <c r="E12" s="2"/>
      <c r="I12" s="18">
        <v>5</v>
      </c>
      <c r="J12" s="19">
        <f t="shared" si="3"/>
        <v>-6.1199999999999992</v>
      </c>
      <c r="K12" s="19">
        <f t="shared" si="1"/>
        <v>6.1199999999999992</v>
      </c>
      <c r="L12" s="19">
        <f t="shared" si="2"/>
        <v>37.454399999999993</v>
      </c>
      <c r="M12" s="20">
        <f t="shared" si="4"/>
        <v>501.75519999999983</v>
      </c>
      <c r="O12" s="2">
        <v>8</v>
      </c>
      <c r="P12" s="5">
        <v>2</v>
      </c>
      <c r="Q12" s="10">
        <f t="shared" si="0"/>
        <v>0.04</v>
      </c>
      <c r="R12" s="11">
        <f t="shared" si="5"/>
        <v>0.22</v>
      </c>
    </row>
    <row r="13" spans="2:18" s="1" customFormat="1" ht="12.75" customHeight="1" x14ac:dyDescent="0.35">
      <c r="B13" s="14">
        <v>15</v>
      </c>
      <c r="D13" s="28" t="s">
        <v>15</v>
      </c>
      <c r="E13" s="29"/>
      <c r="G13" s="13"/>
      <c r="H13" s="13"/>
      <c r="I13" s="18">
        <v>7</v>
      </c>
      <c r="J13" s="19">
        <f t="shared" si="3"/>
        <v>-4.1199999999999992</v>
      </c>
      <c r="K13" s="19">
        <f t="shared" si="1"/>
        <v>4.1199999999999992</v>
      </c>
      <c r="L13" s="19">
        <f t="shared" si="2"/>
        <v>16.974399999999992</v>
      </c>
      <c r="M13" s="20">
        <f t="shared" si="4"/>
        <v>518.72959999999978</v>
      </c>
      <c r="O13" s="2">
        <v>9</v>
      </c>
      <c r="P13" s="5">
        <v>5</v>
      </c>
      <c r="Q13" s="10">
        <f t="shared" si="0"/>
        <v>0.1</v>
      </c>
      <c r="R13" s="11">
        <f t="shared" si="5"/>
        <v>0.32</v>
      </c>
    </row>
    <row r="14" spans="2:18" s="1" customFormat="1" ht="12.75" customHeight="1" x14ac:dyDescent="0.35">
      <c r="B14" s="14">
        <v>14</v>
      </c>
      <c r="D14" s="30" t="s">
        <v>12</v>
      </c>
      <c r="E14" s="31">
        <f>E6/E5</f>
        <v>11.12</v>
      </c>
      <c r="G14" s="13"/>
      <c r="H14" s="13"/>
      <c r="I14" s="18">
        <v>8</v>
      </c>
      <c r="J14" s="19">
        <f t="shared" si="3"/>
        <v>-3.1199999999999992</v>
      </c>
      <c r="K14" s="19">
        <f t="shared" si="1"/>
        <v>3.1199999999999992</v>
      </c>
      <c r="L14" s="19">
        <f t="shared" si="2"/>
        <v>9.7343999999999955</v>
      </c>
      <c r="M14" s="20">
        <f t="shared" si="4"/>
        <v>528.46399999999983</v>
      </c>
      <c r="O14" s="2">
        <v>10</v>
      </c>
      <c r="P14" s="5">
        <v>1</v>
      </c>
      <c r="Q14" s="10">
        <f t="shared" si="0"/>
        <v>0.02</v>
      </c>
      <c r="R14" s="11">
        <f t="shared" si="5"/>
        <v>0.34</v>
      </c>
    </row>
    <row r="15" spans="2:18" s="1" customFormat="1" ht="12.75" customHeight="1" x14ac:dyDescent="0.35">
      <c r="B15" s="14">
        <v>12</v>
      </c>
      <c r="D15" s="30" t="s">
        <v>16</v>
      </c>
      <c r="E15" s="32">
        <f>MEDIAN(B4:B53)</f>
        <v>12</v>
      </c>
      <c r="G15" s="13"/>
      <c r="H15" s="13"/>
      <c r="I15" s="18">
        <v>8</v>
      </c>
      <c r="J15" s="19">
        <f t="shared" si="3"/>
        <v>-3.1199999999999992</v>
      </c>
      <c r="K15" s="19">
        <f t="shared" si="1"/>
        <v>3.1199999999999992</v>
      </c>
      <c r="L15" s="19">
        <f t="shared" si="2"/>
        <v>9.7343999999999955</v>
      </c>
      <c r="M15" s="20">
        <f t="shared" si="4"/>
        <v>538.19839999999988</v>
      </c>
      <c r="O15" s="2">
        <v>11</v>
      </c>
      <c r="P15" s="5">
        <v>4</v>
      </c>
      <c r="Q15" s="10">
        <f t="shared" si="0"/>
        <v>0.08</v>
      </c>
      <c r="R15" s="11">
        <f t="shared" si="5"/>
        <v>0.42000000000000004</v>
      </c>
    </row>
    <row r="16" spans="2:18" s="1" customFormat="1" ht="12.75" customHeight="1" x14ac:dyDescent="0.35">
      <c r="B16" s="14">
        <v>10</v>
      </c>
      <c r="D16" s="30" t="s">
        <v>17</v>
      </c>
      <c r="E16" s="32">
        <f>_xlfn.MODE.SNGL(B4:B53)</f>
        <v>14</v>
      </c>
      <c r="G16" s="13"/>
      <c r="H16" s="13"/>
      <c r="I16" s="18">
        <v>9</v>
      </c>
      <c r="J16" s="19">
        <f t="shared" si="3"/>
        <v>-2.1199999999999992</v>
      </c>
      <c r="K16" s="19">
        <f t="shared" si="1"/>
        <v>2.1199999999999992</v>
      </c>
      <c r="L16" s="19">
        <f t="shared" si="2"/>
        <v>4.4943999999999971</v>
      </c>
      <c r="M16" s="20">
        <f t="shared" si="4"/>
        <v>542.69279999999992</v>
      </c>
      <c r="O16" s="2">
        <v>12</v>
      </c>
      <c r="P16" s="34">
        <v>8</v>
      </c>
      <c r="Q16" s="10">
        <f t="shared" si="0"/>
        <v>0.16</v>
      </c>
      <c r="R16" s="11">
        <f t="shared" si="5"/>
        <v>0.58000000000000007</v>
      </c>
    </row>
    <row r="17" spans="2:18" s="1" customFormat="1" ht="12.75" customHeight="1" x14ac:dyDescent="0.35">
      <c r="B17" s="14">
        <v>11</v>
      </c>
      <c r="D17" s="12"/>
      <c r="E17" s="2"/>
      <c r="G17" s="13"/>
      <c r="H17" s="13"/>
      <c r="I17" s="18">
        <v>9</v>
      </c>
      <c r="J17" s="19">
        <f t="shared" si="3"/>
        <v>-2.1199999999999992</v>
      </c>
      <c r="K17" s="19">
        <f t="shared" si="1"/>
        <v>2.1199999999999992</v>
      </c>
      <c r="L17" s="19">
        <f t="shared" si="2"/>
        <v>4.4943999999999971</v>
      </c>
      <c r="M17" s="20">
        <f t="shared" si="4"/>
        <v>547.18719999999996</v>
      </c>
      <c r="O17" s="2">
        <v>13</v>
      </c>
      <c r="P17" s="5">
        <v>2</v>
      </c>
      <c r="Q17" s="10">
        <f t="shared" si="0"/>
        <v>0.04</v>
      </c>
      <c r="R17" s="11">
        <f t="shared" si="5"/>
        <v>0.62000000000000011</v>
      </c>
    </row>
    <row r="18" spans="2:18" s="1" customFormat="1" ht="12.75" customHeight="1" x14ac:dyDescent="0.35">
      <c r="B18" s="14">
        <v>8</v>
      </c>
      <c r="D18" s="12"/>
      <c r="E18" s="2"/>
      <c r="G18" s="13"/>
      <c r="H18" s="13"/>
      <c r="I18" s="18">
        <v>9</v>
      </c>
      <c r="J18" s="19">
        <f t="shared" si="3"/>
        <v>-2.1199999999999992</v>
      </c>
      <c r="K18" s="19">
        <f t="shared" si="1"/>
        <v>2.1199999999999992</v>
      </c>
      <c r="L18" s="19">
        <f t="shared" si="2"/>
        <v>4.4943999999999971</v>
      </c>
      <c r="M18" s="20">
        <f t="shared" si="4"/>
        <v>551.6816</v>
      </c>
      <c r="O18" s="2">
        <v>14</v>
      </c>
      <c r="P18" s="33">
        <v>9</v>
      </c>
      <c r="Q18" s="10">
        <f t="shared" si="0"/>
        <v>0.18</v>
      </c>
      <c r="R18" s="11">
        <f t="shared" si="5"/>
        <v>0.8</v>
      </c>
    </row>
    <row r="19" spans="2:18" s="1" customFormat="1" ht="12.75" customHeight="1" x14ac:dyDescent="0.35">
      <c r="B19" s="14">
        <v>7</v>
      </c>
      <c r="D19" s="12"/>
      <c r="E19" s="2"/>
      <c r="I19" s="18">
        <v>9</v>
      </c>
      <c r="J19" s="19">
        <f t="shared" si="3"/>
        <v>-2.1199999999999992</v>
      </c>
      <c r="K19" s="19">
        <f t="shared" si="1"/>
        <v>2.1199999999999992</v>
      </c>
      <c r="L19" s="19">
        <f t="shared" si="2"/>
        <v>4.4943999999999971</v>
      </c>
      <c r="M19" s="20">
        <f t="shared" si="4"/>
        <v>556.17600000000004</v>
      </c>
      <c r="O19" s="2">
        <v>15</v>
      </c>
      <c r="P19" s="5">
        <v>6</v>
      </c>
      <c r="Q19" s="10">
        <f t="shared" si="0"/>
        <v>0.12</v>
      </c>
      <c r="R19" s="11">
        <f t="shared" si="5"/>
        <v>0.92</v>
      </c>
    </row>
    <row r="20" spans="2:18" s="1" customFormat="1" ht="12.75" customHeight="1" x14ac:dyDescent="0.35">
      <c r="B20" s="14">
        <v>14</v>
      </c>
      <c r="D20" s="12"/>
      <c r="E20" s="2"/>
      <c r="I20" s="18">
        <v>9</v>
      </c>
      <c r="J20" s="19">
        <f t="shared" si="3"/>
        <v>-2.1199999999999992</v>
      </c>
      <c r="K20" s="19">
        <f t="shared" si="1"/>
        <v>2.1199999999999992</v>
      </c>
      <c r="L20" s="19">
        <f t="shared" si="2"/>
        <v>4.4943999999999971</v>
      </c>
      <c r="M20" s="20">
        <f t="shared" si="4"/>
        <v>560.67040000000009</v>
      </c>
      <c r="O20" s="2">
        <v>16</v>
      </c>
      <c r="P20" s="5">
        <v>2</v>
      </c>
      <c r="Q20" s="10">
        <f t="shared" si="0"/>
        <v>0.04</v>
      </c>
      <c r="R20" s="11">
        <f t="shared" si="5"/>
        <v>0.96000000000000008</v>
      </c>
    </row>
    <row r="21" spans="2:18" s="1" customFormat="1" ht="12.75" customHeight="1" x14ac:dyDescent="0.35">
      <c r="B21" s="14">
        <v>15</v>
      </c>
      <c r="D21" s="28" t="s">
        <v>22</v>
      </c>
      <c r="E21" s="29"/>
      <c r="I21" s="18">
        <v>10</v>
      </c>
      <c r="J21" s="19">
        <f t="shared" si="3"/>
        <v>-1.1199999999999992</v>
      </c>
      <c r="K21" s="19">
        <f t="shared" si="1"/>
        <v>1.1199999999999992</v>
      </c>
      <c r="L21" s="19">
        <f t="shared" si="2"/>
        <v>1.2543999999999982</v>
      </c>
      <c r="M21" s="20">
        <f t="shared" si="4"/>
        <v>561.92480000000012</v>
      </c>
      <c r="O21" s="2">
        <v>17</v>
      </c>
      <c r="P21" s="2">
        <v>0</v>
      </c>
      <c r="Q21" s="10">
        <f t="shared" si="0"/>
        <v>0</v>
      </c>
      <c r="R21" s="11">
        <f t="shared" si="5"/>
        <v>0.96000000000000008</v>
      </c>
    </row>
    <row r="22" spans="2:18" s="1" customFormat="1" ht="12.75" customHeight="1" x14ac:dyDescent="0.35">
      <c r="B22" s="14">
        <v>18</v>
      </c>
      <c r="D22" s="30" t="s">
        <v>23</v>
      </c>
      <c r="E22" s="31">
        <f>E11-E10</f>
        <v>18</v>
      </c>
      <c r="I22" s="18">
        <v>11</v>
      </c>
      <c r="J22" s="19">
        <f t="shared" si="3"/>
        <v>-0.11999999999999922</v>
      </c>
      <c r="K22" s="19">
        <f t="shared" si="1"/>
        <v>0.11999999999999922</v>
      </c>
      <c r="L22" s="19">
        <f t="shared" si="2"/>
        <v>1.4399999999999812E-2</v>
      </c>
      <c r="M22" s="20">
        <f t="shared" si="4"/>
        <v>561.93920000000014</v>
      </c>
      <c r="O22" s="2">
        <v>18</v>
      </c>
      <c r="P22" s="5">
        <v>1</v>
      </c>
      <c r="Q22" s="10">
        <f t="shared" si="0"/>
        <v>0.02</v>
      </c>
      <c r="R22" s="11">
        <f t="shared" si="5"/>
        <v>0.98000000000000009</v>
      </c>
    </row>
    <row r="23" spans="2:18" s="1" customFormat="1" ht="12.75" customHeight="1" x14ac:dyDescent="0.35">
      <c r="B23" s="14">
        <v>11</v>
      </c>
      <c r="D23" s="30" t="s">
        <v>26</v>
      </c>
      <c r="E23" s="31">
        <f>E9-E7</f>
        <v>5</v>
      </c>
      <c r="I23" s="18">
        <v>11</v>
      </c>
      <c r="J23" s="19">
        <f t="shared" si="3"/>
        <v>-0.11999999999999922</v>
      </c>
      <c r="K23" s="19">
        <f t="shared" si="1"/>
        <v>0.11999999999999922</v>
      </c>
      <c r="L23" s="19">
        <f t="shared" si="2"/>
        <v>1.4399999999999812E-2</v>
      </c>
      <c r="M23" s="20">
        <f t="shared" si="4"/>
        <v>561.95360000000016</v>
      </c>
      <c r="O23" s="2">
        <v>19</v>
      </c>
      <c r="P23" s="5">
        <v>1</v>
      </c>
      <c r="Q23" s="10">
        <f t="shared" si="0"/>
        <v>0.02</v>
      </c>
      <c r="R23" s="11">
        <f t="shared" si="5"/>
        <v>1</v>
      </c>
    </row>
    <row r="24" spans="2:18" s="1" customFormat="1" ht="12.75" customHeight="1" x14ac:dyDescent="0.35">
      <c r="B24" s="14">
        <v>12</v>
      </c>
      <c r="D24" s="30" t="s">
        <v>27</v>
      </c>
      <c r="E24" s="31">
        <f>_xlfn.VAR.P(B4:B53)</f>
        <v>17.945599999999999</v>
      </c>
      <c r="I24" s="18">
        <v>11</v>
      </c>
      <c r="J24" s="19">
        <f t="shared" si="3"/>
        <v>-0.11999999999999922</v>
      </c>
      <c r="K24" s="19">
        <f t="shared" si="1"/>
        <v>0.11999999999999922</v>
      </c>
      <c r="L24" s="19">
        <f t="shared" si="2"/>
        <v>1.4399999999999812E-2</v>
      </c>
      <c r="M24" s="20">
        <f t="shared" si="4"/>
        <v>561.96800000000019</v>
      </c>
      <c r="O24" s="2">
        <v>20</v>
      </c>
      <c r="P24" s="5">
        <v>0</v>
      </c>
      <c r="Q24" s="10">
        <f t="shared" si="0"/>
        <v>0</v>
      </c>
      <c r="R24" s="11">
        <f t="shared" si="5"/>
        <v>1</v>
      </c>
    </row>
    <row r="25" spans="2:18" s="1" customFormat="1" ht="12.75" customHeight="1" x14ac:dyDescent="0.45">
      <c r="B25" s="14">
        <v>14</v>
      </c>
      <c r="D25" s="30" t="s">
        <v>33</v>
      </c>
      <c r="E25" s="31">
        <f>STDEVP(B4:B53)</f>
        <v>4.2362247343595927</v>
      </c>
      <c r="I25" s="18">
        <v>11</v>
      </c>
      <c r="J25" s="19">
        <f t="shared" si="3"/>
        <v>-0.11999999999999922</v>
      </c>
      <c r="K25" s="19">
        <f t="shared" si="1"/>
        <v>0.11999999999999922</v>
      </c>
      <c r="L25" s="19">
        <f t="shared" si="2"/>
        <v>1.4399999999999812E-2</v>
      </c>
      <c r="M25" s="20"/>
      <c r="O25" s="9" t="s">
        <v>0</v>
      </c>
      <c r="P25" s="5">
        <f>SUM(P5:P24)</f>
        <v>50</v>
      </c>
      <c r="Q25" s="10">
        <f>SUM(Q5:Q24)</f>
        <v>1</v>
      </c>
      <c r="R25" s="5"/>
    </row>
    <row r="26" spans="2:18" s="1" customFormat="1" ht="12.75" customHeight="1" x14ac:dyDescent="0.45">
      <c r="B26" s="14">
        <v>15</v>
      </c>
      <c r="D26" s="30" t="s">
        <v>34</v>
      </c>
      <c r="E26" s="31">
        <f>E25/E14*100</f>
        <v>38.095546172298498</v>
      </c>
      <c r="I26" s="18">
        <v>12</v>
      </c>
      <c r="J26" s="19">
        <f t="shared" si="3"/>
        <v>0.88000000000000078</v>
      </c>
      <c r="K26" s="19">
        <f t="shared" si="1"/>
        <v>0.88000000000000078</v>
      </c>
      <c r="L26" s="19">
        <f t="shared" si="2"/>
        <v>0.77440000000000142</v>
      </c>
      <c r="M26" s="17"/>
    </row>
    <row r="27" spans="2:18" s="1" customFormat="1" ht="12.75" customHeight="1" x14ac:dyDescent="0.45">
      <c r="B27" s="14">
        <v>14</v>
      </c>
      <c r="E27" s="2"/>
      <c r="I27" s="18">
        <v>12</v>
      </c>
      <c r="J27" s="19">
        <f t="shared" si="3"/>
        <v>0.88000000000000078</v>
      </c>
      <c r="K27" s="19">
        <f t="shared" si="1"/>
        <v>0.88000000000000078</v>
      </c>
      <c r="L27" s="19">
        <f t="shared" si="2"/>
        <v>0.77440000000000142</v>
      </c>
      <c r="M27" s="17"/>
    </row>
    <row r="28" spans="2:18" s="1" customFormat="1" ht="12.75" customHeight="1" x14ac:dyDescent="0.45">
      <c r="B28" s="14">
        <v>15</v>
      </c>
      <c r="E28" s="2"/>
      <c r="I28" s="18">
        <v>12</v>
      </c>
      <c r="J28" s="19">
        <f t="shared" si="3"/>
        <v>0.88000000000000078</v>
      </c>
      <c r="K28" s="19">
        <f t="shared" si="1"/>
        <v>0.88000000000000078</v>
      </c>
      <c r="L28" s="19">
        <f t="shared" si="2"/>
        <v>0.77440000000000142</v>
      </c>
      <c r="M28" s="17"/>
    </row>
    <row r="29" spans="2:18" s="1" customFormat="1" ht="12.75" customHeight="1" x14ac:dyDescent="0.45">
      <c r="B29" s="14">
        <v>16</v>
      </c>
      <c r="E29" s="2"/>
      <c r="I29" s="18">
        <v>12</v>
      </c>
      <c r="J29" s="19">
        <f t="shared" si="3"/>
        <v>0.88000000000000078</v>
      </c>
      <c r="K29" s="19">
        <f t="shared" si="1"/>
        <v>0.88000000000000078</v>
      </c>
      <c r="L29" s="19">
        <f t="shared" si="2"/>
        <v>0.77440000000000142</v>
      </c>
      <c r="M29" s="17"/>
    </row>
    <row r="30" spans="2:18" s="1" customFormat="1" ht="14.25" customHeight="1" x14ac:dyDescent="0.45">
      <c r="B30" s="14">
        <v>14</v>
      </c>
      <c r="E30" s="2"/>
      <c r="I30" s="18">
        <v>12</v>
      </c>
      <c r="J30" s="19">
        <f t="shared" si="3"/>
        <v>0.88000000000000078</v>
      </c>
      <c r="K30" s="19">
        <f t="shared" si="1"/>
        <v>0.88000000000000078</v>
      </c>
      <c r="L30" s="19">
        <f t="shared" si="2"/>
        <v>0.77440000000000142</v>
      </c>
      <c r="M30" s="17"/>
    </row>
    <row r="31" spans="2:18" s="1" customFormat="1" ht="15.75" customHeight="1" x14ac:dyDescent="0.45">
      <c r="B31" s="14">
        <v>12</v>
      </c>
      <c r="E31" s="2"/>
      <c r="I31" s="18">
        <v>12</v>
      </c>
      <c r="J31" s="19">
        <f t="shared" si="3"/>
        <v>0.88000000000000078</v>
      </c>
      <c r="K31" s="19">
        <f t="shared" si="1"/>
        <v>0.88000000000000078</v>
      </c>
      <c r="L31" s="19">
        <f t="shared" si="2"/>
        <v>0.77440000000000142</v>
      </c>
      <c r="M31" s="17"/>
    </row>
    <row r="32" spans="2:18" s="1" customFormat="1" x14ac:dyDescent="0.45">
      <c r="B32" s="14">
        <v>12</v>
      </c>
      <c r="E32" s="2"/>
      <c r="I32" s="18">
        <v>12</v>
      </c>
      <c r="J32" s="19">
        <f t="shared" si="3"/>
        <v>0.88000000000000078</v>
      </c>
      <c r="K32" s="19">
        <f t="shared" si="1"/>
        <v>0.88000000000000078</v>
      </c>
      <c r="L32" s="19">
        <f t="shared" si="2"/>
        <v>0.77440000000000142</v>
      </c>
      <c r="M32" s="17"/>
    </row>
    <row r="33" spans="2:13" s="1" customFormat="1" ht="10.5" customHeight="1" x14ac:dyDescent="0.45">
      <c r="B33" s="14">
        <v>13</v>
      </c>
      <c r="E33" s="2"/>
      <c r="I33" s="18">
        <v>12</v>
      </c>
      <c r="J33" s="19">
        <f t="shared" si="3"/>
        <v>0.88000000000000078</v>
      </c>
      <c r="K33" s="19">
        <f t="shared" si="1"/>
        <v>0.88000000000000078</v>
      </c>
      <c r="L33" s="19">
        <f t="shared" si="2"/>
        <v>0.77440000000000142</v>
      </c>
      <c r="M33" s="17"/>
    </row>
    <row r="34" spans="2:13" s="1" customFormat="1" ht="10.5" customHeight="1" x14ac:dyDescent="0.45">
      <c r="B34" s="14">
        <v>13</v>
      </c>
      <c r="E34" s="2"/>
      <c r="I34" s="18">
        <v>13</v>
      </c>
      <c r="J34" s="19">
        <f t="shared" si="3"/>
        <v>1.8800000000000008</v>
      </c>
      <c r="K34" s="19">
        <f t="shared" si="1"/>
        <v>1.8800000000000008</v>
      </c>
      <c r="L34" s="19">
        <f t="shared" si="2"/>
        <v>3.5344000000000029</v>
      </c>
      <c r="M34" s="17"/>
    </row>
    <row r="35" spans="2:13" s="1" customFormat="1" ht="10.5" customHeight="1" x14ac:dyDescent="0.45">
      <c r="B35" s="14">
        <v>14</v>
      </c>
      <c r="E35" s="2"/>
      <c r="I35" s="18">
        <v>13</v>
      </c>
      <c r="J35" s="19">
        <f t="shared" si="3"/>
        <v>1.8800000000000008</v>
      </c>
      <c r="K35" s="19">
        <f t="shared" si="1"/>
        <v>1.8800000000000008</v>
      </c>
      <c r="L35" s="19">
        <f t="shared" si="2"/>
        <v>3.5344000000000029</v>
      </c>
      <c r="M35" s="17"/>
    </row>
    <row r="36" spans="2:13" s="1" customFormat="1" ht="10.5" customHeight="1" x14ac:dyDescent="0.45">
      <c r="B36" s="14">
        <v>9</v>
      </c>
      <c r="E36" s="2"/>
      <c r="I36" s="18">
        <v>14</v>
      </c>
      <c r="J36" s="19">
        <f t="shared" si="3"/>
        <v>2.8800000000000008</v>
      </c>
      <c r="K36" s="19">
        <f t="shared" si="1"/>
        <v>2.8800000000000008</v>
      </c>
      <c r="L36" s="19">
        <f t="shared" si="2"/>
        <v>8.2944000000000049</v>
      </c>
      <c r="M36" s="17"/>
    </row>
    <row r="37" spans="2:13" s="1" customFormat="1" ht="10.5" customHeight="1" x14ac:dyDescent="0.45">
      <c r="B37" s="14">
        <v>9</v>
      </c>
      <c r="E37" s="2"/>
      <c r="I37" s="18">
        <v>14</v>
      </c>
      <c r="J37" s="19">
        <f t="shared" si="3"/>
        <v>2.8800000000000008</v>
      </c>
      <c r="K37" s="19">
        <f t="shared" si="1"/>
        <v>2.8800000000000008</v>
      </c>
      <c r="L37" s="19">
        <f t="shared" si="2"/>
        <v>8.2944000000000049</v>
      </c>
      <c r="M37" s="17"/>
    </row>
    <row r="38" spans="2:13" s="1" customFormat="1" ht="10.5" customHeight="1" x14ac:dyDescent="0.45">
      <c r="B38" s="14">
        <v>5</v>
      </c>
      <c r="E38" s="2"/>
      <c r="I38" s="18">
        <v>14</v>
      </c>
      <c r="J38" s="19">
        <f t="shared" si="3"/>
        <v>2.8800000000000008</v>
      </c>
      <c r="K38" s="19">
        <f t="shared" si="1"/>
        <v>2.8800000000000008</v>
      </c>
      <c r="L38" s="19">
        <f t="shared" si="2"/>
        <v>8.2944000000000049</v>
      </c>
      <c r="M38" s="17"/>
    </row>
    <row r="39" spans="2:13" s="1" customFormat="1" ht="10.5" customHeight="1" x14ac:dyDescent="0.45">
      <c r="B39" s="14">
        <v>2</v>
      </c>
      <c r="E39" s="2"/>
      <c r="I39" s="18">
        <v>14</v>
      </c>
      <c r="J39" s="19">
        <f t="shared" si="3"/>
        <v>2.8800000000000008</v>
      </c>
      <c r="K39" s="19">
        <f t="shared" si="1"/>
        <v>2.8800000000000008</v>
      </c>
      <c r="L39" s="19">
        <f t="shared" si="2"/>
        <v>8.2944000000000049</v>
      </c>
      <c r="M39" s="17"/>
    </row>
    <row r="40" spans="2:13" s="1" customFormat="1" ht="10.5" customHeight="1" x14ac:dyDescent="0.45">
      <c r="B40" s="14">
        <v>5</v>
      </c>
      <c r="E40" s="2"/>
      <c r="I40" s="18">
        <v>14</v>
      </c>
      <c r="J40" s="19">
        <f t="shared" si="3"/>
        <v>2.8800000000000008</v>
      </c>
      <c r="K40" s="19">
        <f t="shared" si="1"/>
        <v>2.8800000000000008</v>
      </c>
      <c r="L40" s="19">
        <f t="shared" si="2"/>
        <v>8.2944000000000049</v>
      </c>
      <c r="M40" s="17"/>
    </row>
    <row r="41" spans="2:13" s="1" customFormat="1" ht="10.5" customHeight="1" x14ac:dyDescent="0.45">
      <c r="B41" s="14">
        <v>12</v>
      </c>
      <c r="E41" s="2"/>
      <c r="I41" s="18">
        <v>14</v>
      </c>
      <c r="J41" s="19">
        <f t="shared" si="3"/>
        <v>2.8800000000000008</v>
      </c>
      <c r="K41" s="19">
        <f t="shared" si="1"/>
        <v>2.8800000000000008</v>
      </c>
      <c r="L41" s="19">
        <f t="shared" si="2"/>
        <v>8.2944000000000049</v>
      </c>
      <c r="M41" s="17"/>
    </row>
    <row r="42" spans="2:13" s="1" customFormat="1" ht="10.5" customHeight="1" x14ac:dyDescent="0.45">
      <c r="B42" s="14">
        <v>12</v>
      </c>
      <c r="E42" s="2"/>
      <c r="I42" s="18">
        <v>14</v>
      </c>
      <c r="J42" s="19">
        <f t="shared" si="3"/>
        <v>2.8800000000000008</v>
      </c>
      <c r="K42" s="19">
        <f t="shared" si="1"/>
        <v>2.8800000000000008</v>
      </c>
      <c r="L42" s="19">
        <f t="shared" si="2"/>
        <v>8.2944000000000049</v>
      </c>
      <c r="M42" s="17"/>
    </row>
    <row r="43" spans="2:13" s="1" customFormat="1" ht="10.5" customHeight="1" x14ac:dyDescent="0.45">
      <c r="B43" s="14">
        <v>16</v>
      </c>
      <c r="E43" s="2"/>
      <c r="I43" s="18">
        <v>14</v>
      </c>
      <c r="J43" s="19">
        <f t="shared" si="3"/>
        <v>2.8800000000000008</v>
      </c>
      <c r="K43" s="19">
        <f t="shared" si="1"/>
        <v>2.8800000000000008</v>
      </c>
      <c r="L43" s="19">
        <f t="shared" si="2"/>
        <v>8.2944000000000049</v>
      </c>
      <c r="M43" s="17"/>
    </row>
    <row r="44" spans="2:13" s="1" customFormat="1" ht="10.5" customHeight="1" x14ac:dyDescent="0.45">
      <c r="B44" s="14">
        <v>14</v>
      </c>
      <c r="E44" s="2"/>
      <c r="I44" s="18">
        <v>14</v>
      </c>
      <c r="J44" s="19">
        <f t="shared" si="3"/>
        <v>2.8800000000000008</v>
      </c>
      <c r="K44" s="19">
        <f t="shared" si="1"/>
        <v>2.8800000000000008</v>
      </c>
      <c r="L44" s="19">
        <f t="shared" si="2"/>
        <v>8.2944000000000049</v>
      </c>
      <c r="M44" s="17"/>
    </row>
    <row r="45" spans="2:13" s="1" customFormat="1" ht="10.5" customHeight="1" x14ac:dyDescent="0.45">
      <c r="B45" s="14">
        <v>9</v>
      </c>
      <c r="E45" s="2"/>
      <c r="I45" s="18">
        <v>15</v>
      </c>
      <c r="J45" s="19">
        <f t="shared" si="3"/>
        <v>3.8800000000000008</v>
      </c>
      <c r="K45" s="19">
        <f t="shared" si="1"/>
        <v>3.8800000000000008</v>
      </c>
      <c r="L45" s="19">
        <f t="shared" si="2"/>
        <v>15.054400000000006</v>
      </c>
      <c r="M45" s="17"/>
    </row>
    <row r="46" spans="2:13" s="1" customFormat="1" ht="10.5" customHeight="1" x14ac:dyDescent="0.45">
      <c r="B46" s="14">
        <v>9</v>
      </c>
      <c r="E46" s="2"/>
      <c r="I46" s="18">
        <v>15</v>
      </c>
      <c r="J46" s="19">
        <f t="shared" si="3"/>
        <v>3.8800000000000008</v>
      </c>
      <c r="K46" s="19">
        <f t="shared" si="1"/>
        <v>3.8800000000000008</v>
      </c>
      <c r="L46" s="19">
        <f t="shared" si="2"/>
        <v>15.054400000000006</v>
      </c>
      <c r="M46" s="17"/>
    </row>
    <row r="47" spans="2:13" s="1" customFormat="1" ht="10.5" customHeight="1" x14ac:dyDescent="0.45">
      <c r="B47" s="14">
        <v>8</v>
      </c>
      <c r="E47" s="2"/>
      <c r="I47" s="18">
        <v>15</v>
      </c>
      <c r="J47" s="19">
        <f t="shared" si="3"/>
        <v>3.8800000000000008</v>
      </c>
      <c r="K47" s="19">
        <f t="shared" si="1"/>
        <v>3.8800000000000008</v>
      </c>
      <c r="L47" s="19">
        <f t="shared" si="2"/>
        <v>15.054400000000006</v>
      </c>
      <c r="M47" s="17"/>
    </row>
    <row r="48" spans="2:13" s="1" customFormat="1" ht="10.5" customHeight="1" x14ac:dyDescent="0.45">
      <c r="B48" s="14">
        <v>11</v>
      </c>
      <c r="E48" s="2"/>
      <c r="I48" s="18">
        <v>15</v>
      </c>
      <c r="J48" s="19">
        <f t="shared" si="3"/>
        <v>3.8800000000000008</v>
      </c>
      <c r="K48" s="19">
        <f t="shared" si="1"/>
        <v>3.8800000000000008</v>
      </c>
      <c r="L48" s="19">
        <f t="shared" si="2"/>
        <v>15.054400000000006</v>
      </c>
      <c r="M48" s="17"/>
    </row>
    <row r="49" spans="2:13" s="1" customFormat="1" ht="10.5" customHeight="1" x14ac:dyDescent="0.45">
      <c r="B49" s="14">
        <v>15</v>
      </c>
      <c r="E49" s="2"/>
      <c r="I49" s="18">
        <v>15</v>
      </c>
      <c r="J49" s="19">
        <f t="shared" si="3"/>
        <v>3.8800000000000008</v>
      </c>
      <c r="K49" s="19">
        <f t="shared" si="1"/>
        <v>3.8800000000000008</v>
      </c>
      <c r="L49" s="19">
        <f t="shared" si="2"/>
        <v>15.054400000000006</v>
      </c>
      <c r="M49" s="17"/>
    </row>
    <row r="50" spans="2:13" s="1" customFormat="1" ht="10.5" customHeight="1" x14ac:dyDescent="0.45">
      <c r="B50" s="14">
        <v>4</v>
      </c>
      <c r="E50" s="2"/>
      <c r="I50" s="18">
        <v>15</v>
      </c>
      <c r="J50" s="19">
        <f t="shared" si="3"/>
        <v>3.8800000000000008</v>
      </c>
      <c r="K50" s="19">
        <f t="shared" si="1"/>
        <v>3.8800000000000008</v>
      </c>
      <c r="L50" s="19">
        <f t="shared" si="2"/>
        <v>15.054400000000006</v>
      </c>
      <c r="M50" s="17"/>
    </row>
    <row r="51" spans="2:13" s="1" customFormat="1" ht="10.5" customHeight="1" x14ac:dyDescent="0.45">
      <c r="B51" s="14">
        <v>5</v>
      </c>
      <c r="E51" s="2"/>
      <c r="I51" s="18">
        <v>16</v>
      </c>
      <c r="J51" s="19">
        <f t="shared" si="3"/>
        <v>4.8800000000000008</v>
      </c>
      <c r="K51" s="19">
        <f t="shared" si="1"/>
        <v>4.8800000000000008</v>
      </c>
      <c r="L51" s="19">
        <f t="shared" si="2"/>
        <v>23.814400000000006</v>
      </c>
      <c r="M51" s="17"/>
    </row>
    <row r="52" spans="2:13" s="1" customFormat="1" ht="10.5" customHeight="1" x14ac:dyDescent="0.45">
      <c r="B52" s="14">
        <v>12</v>
      </c>
      <c r="E52" s="2"/>
      <c r="I52" s="18">
        <v>16</v>
      </c>
      <c r="J52" s="19">
        <f t="shared" si="3"/>
        <v>4.8800000000000008</v>
      </c>
      <c r="K52" s="19">
        <f t="shared" si="1"/>
        <v>4.8800000000000008</v>
      </c>
      <c r="L52" s="19">
        <f t="shared" si="2"/>
        <v>23.814400000000006</v>
      </c>
      <c r="M52" s="17"/>
    </row>
    <row r="53" spans="2:13" ht="10.5" customHeight="1" x14ac:dyDescent="0.45">
      <c r="B53" s="14">
        <v>11</v>
      </c>
      <c r="I53" s="18">
        <v>18</v>
      </c>
      <c r="J53" s="19">
        <f t="shared" si="3"/>
        <v>6.8800000000000008</v>
      </c>
      <c r="K53" s="19">
        <f t="shared" si="1"/>
        <v>6.8800000000000008</v>
      </c>
      <c r="L53" s="19">
        <f t="shared" si="2"/>
        <v>47.334400000000009</v>
      </c>
      <c r="M53" s="17"/>
    </row>
    <row r="54" spans="2:13" ht="10.5" customHeight="1" x14ac:dyDescent="0.45">
      <c r="I54" s="18">
        <v>19</v>
      </c>
      <c r="J54" s="19">
        <f>I54-$E$14</f>
        <v>7.8800000000000008</v>
      </c>
      <c r="K54" s="19">
        <f t="shared" si="1"/>
        <v>7.8800000000000008</v>
      </c>
      <c r="L54" s="19">
        <f t="shared" si="2"/>
        <v>62.094400000000014</v>
      </c>
      <c r="M54" s="17"/>
    </row>
    <row r="55" spans="2:13" ht="15.6" customHeight="1" x14ac:dyDescent="0.45">
      <c r="I55" s="21">
        <f>SUM(I5:I54)</f>
        <v>556</v>
      </c>
      <c r="J55" s="22">
        <f>SUM(J5:J54)</f>
        <v>-6.2172489379008766E-14</v>
      </c>
      <c r="K55" s="22">
        <f>SUM(K5:K54)</f>
        <v>169.03999999999991</v>
      </c>
      <c r="L55" s="23">
        <f>SUM(L5:L54)</f>
        <v>897.2800000000002</v>
      </c>
    </row>
    <row r="56" spans="2:13" x14ac:dyDescent="0.45">
      <c r="I56" s="24"/>
      <c r="J56" s="25"/>
      <c r="K56" s="27">
        <f>K55/E5</f>
        <v>3.380799999999998</v>
      </c>
      <c r="L56" s="26">
        <f>L55/50</f>
        <v>17.945600000000002</v>
      </c>
    </row>
    <row r="57" spans="2:13" ht="10.5" customHeight="1" x14ac:dyDescent="0.45"/>
    <row r="58" spans="2:13" ht="10.5" customHeight="1" x14ac:dyDescent="0.45"/>
    <row r="59" spans="2:13" ht="10.5" customHeight="1" x14ac:dyDescent="0.45"/>
    <row r="60" spans="2:13" ht="10.5" customHeight="1" x14ac:dyDescent="0.45"/>
    <row r="61" spans="2:13" ht="10.5" customHeight="1" x14ac:dyDescent="0.45"/>
    <row r="62" spans="2:13" ht="10.5" customHeight="1" x14ac:dyDescent="0.45"/>
    <row r="63" spans="2:13" ht="10.5" customHeight="1" x14ac:dyDescent="0.45"/>
    <row r="64" spans="2:13" ht="10.5" customHeight="1" x14ac:dyDescent="0.45"/>
    <row r="65" ht="10.5" customHeight="1" x14ac:dyDescent="0.45"/>
    <row r="66" ht="10.5" customHeight="1" x14ac:dyDescent="0.45"/>
    <row r="67" ht="10.5" customHeight="1" x14ac:dyDescent="0.45"/>
    <row r="68" ht="10.5" customHeight="1" x14ac:dyDescent="0.45"/>
    <row r="69" ht="10.5" customHeight="1" x14ac:dyDescent="0.45"/>
    <row r="70" ht="10.5" customHeight="1" x14ac:dyDescent="0.45"/>
    <row r="71" ht="10.5" customHeight="1" x14ac:dyDescent="0.45"/>
    <row r="72" ht="10.5" customHeight="1" x14ac:dyDescent="0.45"/>
    <row r="73" ht="10.5" customHeight="1" x14ac:dyDescent="0.45"/>
    <row r="74" ht="10.5" customHeight="1" x14ac:dyDescent="0.45"/>
    <row r="75" ht="10.5" customHeight="1" x14ac:dyDescent="0.45"/>
    <row r="76" ht="10.5" customHeight="1" x14ac:dyDescent="0.45"/>
    <row r="77" ht="10.5" customHeight="1" x14ac:dyDescent="0.45"/>
    <row r="78" ht="10.5" customHeight="1" x14ac:dyDescent="0.45"/>
    <row r="79" ht="10.5" customHeight="1" x14ac:dyDescent="0.45"/>
    <row r="80" ht="10.5" customHeight="1" x14ac:dyDescent="0.45"/>
    <row r="81" spans="8:8" ht="10.5" customHeight="1" x14ac:dyDescent="0.45"/>
    <row r="82" spans="8:8" ht="10.5" customHeight="1" x14ac:dyDescent="0.45"/>
    <row r="83" spans="8:8" ht="10.5" customHeight="1" x14ac:dyDescent="0.45"/>
    <row r="84" spans="8:8" x14ac:dyDescent="0.45">
      <c r="H84" s="8" t="s">
        <v>0</v>
      </c>
    </row>
  </sheetData>
  <sortState xmlns:xlrd2="http://schemas.microsoft.com/office/spreadsheetml/2017/richdata2" ref="O3:O18">
    <sortCondition ref="O2"/>
  </sortState>
  <dataConsolidate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showGridLines="0" topLeftCell="A6" zoomScaleNormal="100" workbookViewId="0">
      <selection sqref="A1:F51"/>
    </sheetView>
  </sheetViews>
  <sheetFormatPr baseColWidth="10" defaultRowHeight="10.5" customHeight="1" x14ac:dyDescent="0.45"/>
  <cols>
    <col min="1" max="1" width="12.6640625" customWidth="1"/>
    <col min="2" max="2" width="16.1328125" customWidth="1"/>
    <col min="3" max="3" width="12.6640625" customWidth="1"/>
  </cols>
  <sheetData>
    <row r="1" spans="1:3" ht="33" customHeight="1" x14ac:dyDescent="0.45">
      <c r="A1" s="4" t="s">
        <v>39</v>
      </c>
      <c r="B1" s="35"/>
      <c r="C1" s="4" t="s">
        <v>38</v>
      </c>
    </row>
    <row r="2" spans="1:3" ht="10.5" customHeight="1" x14ac:dyDescent="0.45">
      <c r="A2" s="14">
        <v>9</v>
      </c>
      <c r="C2" s="36">
        <v>1</v>
      </c>
    </row>
    <row r="3" spans="1:3" ht="10.5" customHeight="1" x14ac:dyDescent="0.45">
      <c r="A3" s="14">
        <v>4</v>
      </c>
      <c r="C3" s="36">
        <v>1</v>
      </c>
    </row>
    <row r="4" spans="1:3" ht="10.5" customHeight="1" x14ac:dyDescent="0.45">
      <c r="A4" s="14">
        <v>15</v>
      </c>
      <c r="C4" s="36">
        <v>2</v>
      </c>
    </row>
    <row r="5" spans="1:3" ht="10.5" customHeight="1" x14ac:dyDescent="0.45">
      <c r="A5" s="14">
        <v>14</v>
      </c>
      <c r="C5" s="36">
        <v>4</v>
      </c>
    </row>
    <row r="6" spans="1:3" ht="10.5" customHeight="1" x14ac:dyDescent="0.45">
      <c r="A6" s="14">
        <v>1</v>
      </c>
      <c r="C6" s="36">
        <v>4</v>
      </c>
    </row>
    <row r="7" spans="1:3" ht="10.5" customHeight="1" x14ac:dyDescent="0.45">
      <c r="A7" s="14">
        <v>12</v>
      </c>
      <c r="C7" s="36">
        <v>5</v>
      </c>
    </row>
    <row r="8" spans="1:3" ht="10.5" customHeight="1" x14ac:dyDescent="0.45">
      <c r="A8" s="14">
        <v>19</v>
      </c>
      <c r="C8" s="36">
        <v>5</v>
      </c>
    </row>
    <row r="9" spans="1:3" ht="10.5" customHeight="1" x14ac:dyDescent="0.45">
      <c r="A9" s="14">
        <v>14</v>
      </c>
      <c r="C9" s="36">
        <v>5</v>
      </c>
    </row>
    <row r="10" spans="1:3" ht="10.5" customHeight="1" x14ac:dyDescent="0.45">
      <c r="A10" s="14">
        <v>1</v>
      </c>
      <c r="C10" s="36">
        <v>7</v>
      </c>
    </row>
    <row r="11" spans="1:3" ht="10.5" customHeight="1" x14ac:dyDescent="0.45">
      <c r="A11" s="14">
        <v>15</v>
      </c>
      <c r="C11" s="36">
        <v>8</v>
      </c>
    </row>
    <row r="12" spans="1:3" ht="10.5" customHeight="1" x14ac:dyDescent="0.45">
      <c r="A12" s="14">
        <v>14</v>
      </c>
      <c r="C12" s="36">
        <v>8</v>
      </c>
    </row>
    <row r="13" spans="1:3" ht="10.5" customHeight="1" x14ac:dyDescent="0.45">
      <c r="A13" s="14">
        <v>12</v>
      </c>
      <c r="C13" s="36">
        <v>9</v>
      </c>
    </row>
    <row r="14" spans="1:3" ht="10.5" customHeight="1" x14ac:dyDescent="0.45">
      <c r="A14" s="14">
        <v>10</v>
      </c>
      <c r="C14" s="36">
        <v>9</v>
      </c>
    </row>
    <row r="15" spans="1:3" ht="10.5" customHeight="1" x14ac:dyDescent="0.45">
      <c r="A15" s="14">
        <v>11</v>
      </c>
      <c r="C15" s="36">
        <v>9</v>
      </c>
    </row>
    <row r="16" spans="1:3" ht="10.5" customHeight="1" x14ac:dyDescent="0.45">
      <c r="A16" s="14">
        <v>8</v>
      </c>
      <c r="C16" s="36">
        <v>9</v>
      </c>
    </row>
    <row r="17" spans="1:3" ht="10.5" customHeight="1" x14ac:dyDescent="0.45">
      <c r="A17" s="14">
        <v>7</v>
      </c>
      <c r="C17" s="36">
        <v>9</v>
      </c>
    </row>
    <row r="18" spans="1:3" ht="10.5" customHeight="1" x14ac:dyDescent="0.45">
      <c r="A18" s="14">
        <v>14</v>
      </c>
      <c r="C18" s="36">
        <v>10</v>
      </c>
    </row>
    <row r="19" spans="1:3" ht="10.5" customHeight="1" x14ac:dyDescent="0.45">
      <c r="A19" s="14">
        <v>15</v>
      </c>
      <c r="C19" s="36">
        <v>11</v>
      </c>
    </row>
    <row r="20" spans="1:3" ht="10.5" customHeight="1" x14ac:dyDescent="0.45">
      <c r="A20" s="14">
        <v>18</v>
      </c>
      <c r="C20" s="36">
        <v>11</v>
      </c>
    </row>
    <row r="21" spans="1:3" ht="10.5" customHeight="1" x14ac:dyDescent="0.45">
      <c r="A21" s="14">
        <v>11</v>
      </c>
      <c r="C21" s="36">
        <v>11</v>
      </c>
    </row>
    <row r="22" spans="1:3" ht="10.5" customHeight="1" x14ac:dyDescent="0.45">
      <c r="A22" s="14">
        <v>12</v>
      </c>
      <c r="C22" s="36">
        <v>11</v>
      </c>
    </row>
    <row r="23" spans="1:3" ht="10.5" customHeight="1" x14ac:dyDescent="0.45">
      <c r="A23" s="14">
        <v>14</v>
      </c>
      <c r="C23" s="36">
        <v>12</v>
      </c>
    </row>
    <row r="24" spans="1:3" ht="10.5" customHeight="1" x14ac:dyDescent="0.45">
      <c r="A24" s="14">
        <v>15</v>
      </c>
      <c r="C24" s="36">
        <v>12</v>
      </c>
    </row>
    <row r="25" spans="1:3" ht="10.5" customHeight="1" x14ac:dyDescent="0.45">
      <c r="A25" s="14">
        <v>14</v>
      </c>
      <c r="C25" s="36">
        <v>12</v>
      </c>
    </row>
    <row r="26" spans="1:3" ht="10.5" customHeight="1" x14ac:dyDescent="0.45">
      <c r="A26" s="14">
        <v>15</v>
      </c>
      <c r="C26" s="37">
        <v>12</v>
      </c>
    </row>
    <row r="27" spans="1:3" ht="10.5" customHeight="1" x14ac:dyDescent="0.45">
      <c r="A27" s="14">
        <v>16</v>
      </c>
      <c r="C27" s="37">
        <v>12</v>
      </c>
    </row>
    <row r="28" spans="1:3" ht="10.5" customHeight="1" x14ac:dyDescent="0.45">
      <c r="A28" s="14">
        <v>14</v>
      </c>
      <c r="C28" s="36">
        <v>12</v>
      </c>
    </row>
    <row r="29" spans="1:3" ht="10.5" customHeight="1" x14ac:dyDescent="0.45">
      <c r="A29" s="14">
        <v>12</v>
      </c>
      <c r="C29" s="36">
        <v>12</v>
      </c>
    </row>
    <row r="30" spans="1:3" ht="10.5" customHeight="1" x14ac:dyDescent="0.45">
      <c r="A30" s="14">
        <v>12</v>
      </c>
      <c r="C30" s="36">
        <v>12</v>
      </c>
    </row>
    <row r="31" spans="1:3" ht="10.5" customHeight="1" x14ac:dyDescent="0.45">
      <c r="A31" s="14">
        <v>13</v>
      </c>
      <c r="C31" s="36">
        <v>13</v>
      </c>
    </row>
    <row r="32" spans="1:3" ht="10.5" customHeight="1" x14ac:dyDescent="0.45">
      <c r="A32" s="14">
        <v>13</v>
      </c>
      <c r="C32" s="36">
        <v>13</v>
      </c>
    </row>
    <row r="33" spans="1:3" ht="10.5" customHeight="1" x14ac:dyDescent="0.45">
      <c r="A33" s="14">
        <v>14</v>
      </c>
      <c r="C33" s="36">
        <v>14</v>
      </c>
    </row>
    <row r="34" spans="1:3" ht="10.5" customHeight="1" x14ac:dyDescent="0.45">
      <c r="A34" s="14">
        <v>9</v>
      </c>
      <c r="C34" s="36">
        <v>14</v>
      </c>
    </row>
    <row r="35" spans="1:3" ht="10.5" customHeight="1" x14ac:dyDescent="0.45">
      <c r="A35" s="14">
        <v>9</v>
      </c>
      <c r="C35" s="36">
        <v>14</v>
      </c>
    </row>
    <row r="36" spans="1:3" ht="10.5" customHeight="1" x14ac:dyDescent="0.45">
      <c r="A36" s="14">
        <v>5</v>
      </c>
      <c r="C36" s="36">
        <v>14</v>
      </c>
    </row>
    <row r="37" spans="1:3" ht="10.5" customHeight="1" x14ac:dyDescent="0.45">
      <c r="A37" s="14">
        <v>2</v>
      </c>
      <c r="C37" s="36">
        <v>14</v>
      </c>
    </row>
    <row r="38" spans="1:3" ht="10.5" customHeight="1" x14ac:dyDescent="0.45">
      <c r="A38" s="14">
        <v>5</v>
      </c>
      <c r="C38" s="36">
        <v>14</v>
      </c>
    </row>
    <row r="39" spans="1:3" ht="10.5" customHeight="1" x14ac:dyDescent="0.45">
      <c r="A39" s="14">
        <v>12</v>
      </c>
      <c r="C39" s="36">
        <v>14</v>
      </c>
    </row>
    <row r="40" spans="1:3" ht="10.5" customHeight="1" x14ac:dyDescent="0.45">
      <c r="A40" s="14">
        <v>12</v>
      </c>
      <c r="C40" s="36">
        <v>14</v>
      </c>
    </row>
    <row r="41" spans="1:3" ht="10.5" customHeight="1" x14ac:dyDescent="0.45">
      <c r="A41" s="14">
        <v>16</v>
      </c>
      <c r="C41" s="36">
        <v>14</v>
      </c>
    </row>
    <row r="42" spans="1:3" ht="10.5" customHeight="1" x14ac:dyDescent="0.45">
      <c r="A42" s="14">
        <v>14</v>
      </c>
      <c r="C42" s="36">
        <v>15</v>
      </c>
    </row>
    <row r="43" spans="1:3" ht="10.5" customHeight="1" x14ac:dyDescent="0.45">
      <c r="A43" s="14">
        <v>9</v>
      </c>
      <c r="C43" s="36">
        <v>15</v>
      </c>
    </row>
    <row r="44" spans="1:3" ht="10.5" customHeight="1" x14ac:dyDescent="0.45">
      <c r="A44" s="14">
        <v>9</v>
      </c>
      <c r="C44" s="36">
        <v>15</v>
      </c>
    </row>
    <row r="45" spans="1:3" ht="10.5" customHeight="1" x14ac:dyDescent="0.45">
      <c r="A45" s="14">
        <v>8</v>
      </c>
      <c r="C45" s="36">
        <v>15</v>
      </c>
    </row>
    <row r="46" spans="1:3" ht="10.5" customHeight="1" x14ac:dyDescent="0.45">
      <c r="A46" s="14">
        <v>11</v>
      </c>
      <c r="C46" s="36">
        <v>15</v>
      </c>
    </row>
    <row r="47" spans="1:3" ht="10.5" customHeight="1" x14ac:dyDescent="0.45">
      <c r="A47" s="14">
        <v>15</v>
      </c>
      <c r="C47" s="36">
        <v>15</v>
      </c>
    </row>
    <row r="48" spans="1:3" ht="10.5" customHeight="1" x14ac:dyDescent="0.45">
      <c r="A48" s="14">
        <v>4</v>
      </c>
      <c r="C48" s="36">
        <v>16</v>
      </c>
    </row>
    <row r="49" spans="1:3" ht="10.5" customHeight="1" x14ac:dyDescent="0.45">
      <c r="A49" s="14">
        <v>5</v>
      </c>
      <c r="C49" s="36">
        <v>16</v>
      </c>
    </row>
    <row r="50" spans="1:3" ht="10.5" customHeight="1" x14ac:dyDescent="0.45">
      <c r="A50" s="14">
        <v>12</v>
      </c>
      <c r="C50" s="36">
        <v>18</v>
      </c>
    </row>
    <row r="51" spans="1:3" ht="10.5" customHeight="1" x14ac:dyDescent="0.45">
      <c r="A51" s="14">
        <v>11</v>
      </c>
      <c r="C51" s="36">
        <v>19</v>
      </c>
    </row>
  </sheetData>
  <sortState xmlns:xlrd2="http://schemas.microsoft.com/office/spreadsheetml/2017/richdata2" ref="C2:C51">
    <sortCondition ref="C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DEROBERT</dc:creator>
  <cp:lastModifiedBy>Nicolas Dérobert</cp:lastModifiedBy>
  <dcterms:created xsi:type="dcterms:W3CDTF">2009-05-26T16:51:11Z</dcterms:created>
  <dcterms:modified xsi:type="dcterms:W3CDTF">2020-09-14T08:25:11Z</dcterms:modified>
</cp:coreProperties>
</file>